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IDAS\CVLW_API\dgnengine\Excel Base Files for UMD\Excel Base File\"/>
    </mc:Choice>
  </mc:AlternateContent>
  <xr:revisionPtr revIDLastSave="0" documentId="13_ncr:1_{666B9F26-4DDA-4E5E-AC88-49D1AB4A242B}" xr6:coauthVersionLast="47" xr6:coauthVersionMax="47" xr10:uidLastSave="{00000000-0000-0000-0000-000000000000}"/>
  <bookViews>
    <workbookView xWindow="-76920" yWindow="-5565" windowWidth="38640" windowHeight="21120" tabRatio="901" activeTab="2" xr2:uid="{00000000-000D-0000-FFFF-FFFF00000000}"/>
  </bookViews>
  <sheets>
    <sheet name="기본정보" sheetId="41" r:id="rId1"/>
    <sheet name="Summary" sheetId="37" r:id="rId2"/>
    <sheet name="Detail_Column" sheetId="40" r:id="rId3"/>
  </sheets>
  <definedNames>
    <definedName name="_2_ShearStrength02">Detail_Column!$B$561:$AC$561</definedName>
    <definedName name="_3_1_1_Memberforce">Detail_Column!$B$277:$AC$279</definedName>
    <definedName name="_3_1_2_BalanceState">Detail_Column!$B$281:$AC$285</definedName>
    <definedName name="_3_1_3_SectionCheck">Detail_Column!$B$288:$AC$294</definedName>
    <definedName name="_3_1_3_SectionCheck_2">Detail_Column!$B$297:$AC$303</definedName>
    <definedName name="_3_1_3_SectionCheck_2_01">Detail_Column!$B$304:$AC$304</definedName>
    <definedName name="_3_1_3_SectionCheck_2_02">Detail_Column!$B$305:$AC$305</definedName>
    <definedName name="_3_DeepRebar">Detail_Column!$B$692:$AC$692</definedName>
    <definedName name="Alpha_cc_case01">Detail_Column!$B$437:$AC$437</definedName>
    <definedName name="Alpha_cc_case02">Detail_Column!$B$438:$AC$438</definedName>
    <definedName name="Alpha_cc_case03">Detail_Column!$B$439:$AC$439</definedName>
    <definedName name="Alpha_cc_case04">Detail_Column!$B$440:$AC$440</definedName>
    <definedName name="Alpha_cc_case05">Detail_Column!$B$441:$AC$441</definedName>
    <definedName name="Check_circle">Detail_Column!$B$405:$AC$405</definedName>
    <definedName name="Check_Vcd_circle">Detail_Column!$B$414:$AC$414</definedName>
    <definedName name="Check_Vcd_y">Detail_Column!$B$412:$AC$412</definedName>
    <definedName name="Check_Vcd_z">Detail_Column!$B$413:$AC$413</definedName>
    <definedName name="Check_Vcd01">Detail_Column!$B$407:$AC$410</definedName>
    <definedName name="Check_Vcd02">Detail_Column!$B$416:$AC$419</definedName>
    <definedName name="Check_Vd_circle">Detail_Column!$B$430:$AC$430</definedName>
    <definedName name="Check_Vd_y">Detail_Column!$B$428:$AC$428</definedName>
    <definedName name="Check_Vd_z">Detail_Column!$B$429:$AC$429</definedName>
    <definedName name="Check_Vd00">Detail_Column!$B$426:$AC$427</definedName>
    <definedName name="Check_Vd01">Detail_Column!$B$431:$AC$435</definedName>
    <definedName name="Check_Vd02">Detail_Column!$B$443:$AC$444</definedName>
    <definedName name="Check_Y_Axis">Detail_Column!$B$403:$AC$403</definedName>
    <definedName name="Check_Z_Axis">Detail_Column!$B$404:$AC$404</definedName>
    <definedName name="CriticalLoad">Detail_Column!$B$26:$AC$32</definedName>
    <definedName name="CriticalLoad_ref">Detail_Column!$B$40:$AC$45</definedName>
    <definedName name="CriticalLoad_Table">Detail_Column!$B$38:$AC$38</definedName>
    <definedName name="CriticalLoad_Table_Header">Detail_Column!$B$34:$AC$36</definedName>
    <definedName name="DeepRebar_Area_Rec">Detail_Column!$B$699:$AC$707</definedName>
    <definedName name="DeepRebar_Area_Round">Detail_Column!$B$709:$AC$717</definedName>
    <definedName name="DeepRebar_Dia">Detail_Column!$B$693:$AC$694</definedName>
    <definedName name="DeepRebar_Distance">Detail_Column!$B$696:$AC$697</definedName>
    <definedName name="Design_Vu">Detail_Column!$B$556:$AC$557</definedName>
    <definedName name="DesignCodeTitle">Detail_Column!$A$1:$AC$1</definedName>
    <definedName name="DesignCondition">Detail_Column!$B$123:$AC$125</definedName>
    <definedName name="DgnCode">Detail_Column!$I$1</definedName>
    <definedName name="ExceptEndArea_ShearRebar_Check">Detail_Column!$B$734:$AC$740</definedName>
    <definedName name="F_DeepRebar_Area_Rec">Detail_Column!$B$612:$AC$622</definedName>
    <definedName name="F_DeepRebar_Area_Round">Detail_Column!$B$625:$AC$635</definedName>
    <definedName name="F_ShearStrength_Circle">Detail_Column!$B$604:$AC$605</definedName>
    <definedName name="F_ShearStrength_k01">Detail_Column!$B$587:$AC$587</definedName>
    <definedName name="F_ShearStrength_k02">Detail_Column!$B$588:$AC$588</definedName>
    <definedName name="F_ShearStrength_Vc">Detail_Column!$B$583:$AC$586</definedName>
    <definedName name="F_ShearStrength_Vny">Detail_Column!$B$598:$AC$599</definedName>
    <definedName name="F_ShearStrength_Vnz">Detail_Column!$B$601:$AC$602</definedName>
    <definedName name="F_ShearStrength_Vp">Detail_Column!$B$592:$AC$596</definedName>
    <definedName name="Flexibility_Limit">Detail_Column!$B$565:$AC$567</definedName>
    <definedName name="Flexibility01">Detail_Column!$B$570:$AC$572</definedName>
    <definedName name="Flexibility02">Detail_Column!$B$575:$AC$578</definedName>
    <definedName name="Ignor_Vd_Check">Detail_Column!$B$425:$AC$425</definedName>
    <definedName name="Interaction_Factor01">Detail_Column!$B$573:$AC$573</definedName>
    <definedName name="Interaction_Factor02">Detail_Column!$B$574:$AC$574</definedName>
    <definedName name="Lateral_rebar">Detail_Column!$B$446:$AC$446</definedName>
    <definedName name="Lateral_rebar_DiaCheck">Detail_Column!$B$447:$AC$448</definedName>
    <definedName name="Lateral_rebar_DistCheck">Detail_Column!$B$450:$AC$451</definedName>
    <definedName name="Lateral_rebar_DistCheck_Circle" localSheetId="2">Detail_Column!$B$453:$AC$454</definedName>
    <definedName name="LateralFixed">Detail_Column!$B$22:$AC$23</definedName>
    <definedName name="MagnifiedMoment">Detail_Column!$B$80:$AC$95</definedName>
    <definedName name="MagnifiedMoment_Table">Detail_Column!$B$100:$AC$101</definedName>
    <definedName name="MagnifiedMoment_Table_Header">Detail_Column!$B$97:$AC$98</definedName>
    <definedName name="Material">Detail_Column!$B$116:$AC$117</definedName>
    <definedName name="MemberForce_Summary_Table">Detail_Column!$B$109:$AC$109</definedName>
    <definedName name="MemberForce_Summary_Table_Header">Detail_Column!$B$107:$AC$107</definedName>
    <definedName name="Memberforce_Table">Detail_Column!$B$13:$AC$14</definedName>
    <definedName name="Memberforce_Table_Header">Detail_Column!$B$8:$AC$10</definedName>
    <definedName name="notDesigned">Detail_Column!$B$16:$AC$16</definedName>
    <definedName name="notDesigned_R">Detail_Column!$B$17:$AC$17</definedName>
    <definedName name="notDesigned_Vn">Detail_Column!$B$18:$AC$18</definedName>
    <definedName name="OverStrength">Detail_Column!$B$539:$AC$542</definedName>
    <definedName name="OverStrength_circle">Detail_Column!$B$550:$AC$551</definedName>
    <definedName name="OverStrength_y">Detail_Column!$B$547:$AC$548</definedName>
    <definedName name="OverStrength_z">Detail_Column!$B$544:$AC$545</definedName>
    <definedName name="PlasticHingeZone">Detail_Column!$B$531:$AC$533</definedName>
    <definedName name="PlasticHingeZone_circle">Detail_Column!$B$535:$AC$536</definedName>
    <definedName name="Pmcurve_ALL">Detail_Column!$B$310:$AC$348</definedName>
    <definedName name="PMcurve01">Detail_Column!$B$351:$AC$389</definedName>
    <definedName name="PMcurve02">Detail_Column!$B$474:$AC$495</definedName>
    <definedName name="PMcurve02_circle">Detail_Column!$B$498:$AC$519</definedName>
    <definedName name="_xlnm.Print_Area" localSheetId="2">Detail_Column!$A$2:$AS$732</definedName>
    <definedName name="_xlnm.Print_Area" localSheetId="1">Summary!$A$1:$BF$74</definedName>
    <definedName name="RebarArea_Total">Detail_Column!$B$254:$AC$254</definedName>
    <definedName name="RebarArea_Used">Detail_Column!$B$250:$AC$250</definedName>
    <definedName name="RebarAreaCheck">Detail_Column!$B$259:$AC$260</definedName>
    <definedName name="RebarAreaCheck_EQ00">Detail_Column!$B$264:$AC$264</definedName>
    <definedName name="RebarAreaCheck_EQ01">Detail_Column!$B$265:$AC$265</definedName>
    <definedName name="RebarAreaCheck_EQ02">Detail_Column!$B$266:$AC$266</definedName>
    <definedName name="RebarAreaCheck_EQ03">Detail_Column!$B$267:$AC$267</definedName>
    <definedName name="RebarAreaCheck_ref">Detail_Column!$B$269:$AC$270</definedName>
    <definedName name="RebarAreaCheck02">Detail_Column!$B$262:$AC$262</definedName>
    <definedName name="ReponseFactor">Detail_Column!$B$7:$AC$7</definedName>
    <definedName name="Req_R_Factor">Detail_Column!$B$522:$AC$526</definedName>
    <definedName name="Req_R_Factor_circle">Detail_Column!$B$528:$AC$529</definedName>
    <definedName name="S_SectionSummary">Summary!$A$9:$AH$9</definedName>
    <definedName name="S_SectionSummary_Header">Summary!$A$6:$AH$7</definedName>
    <definedName name="S_SectionSummary02">Summary!$A$12:$AH$13</definedName>
    <definedName name="S_SectionSummary03">Summary!$A$15:$AH$17</definedName>
    <definedName name="S_SectionSummary04">Summary!$A$19:$AH$22</definedName>
    <definedName name="S_SectionSummary05">Summary!$A$24:$AH$28</definedName>
    <definedName name="S_ShearSummary_Header">Summary!$A$32:$AH$33</definedName>
    <definedName name="S_ShearSummary_Header_EQ">Summary!$A$40:$AH$41</definedName>
    <definedName name="S_ShearSummary01">Summary!$A$34:$AH$35</definedName>
    <definedName name="S_ShearSummary02">Summary!$A$36:$AH$36</definedName>
    <definedName name="S_Title_I_SectionSummary">Summary!$A$5:$AH$5</definedName>
    <definedName name="S_Title_I_ShearSummary">Summary!$A$31:$AH$31</definedName>
    <definedName name="S_Title_I_ShearSummary_EQ">Summary!$A$39:$AH$39</definedName>
    <definedName name="Section_Box">Detail_Column!$B$131:$AC$141</definedName>
    <definedName name="Section_General">Detail_Column!$B$235:$AC$245</definedName>
    <definedName name="Section_Octagon">Detail_Column!$B$183:$AC$193</definedName>
    <definedName name="Section_Pipe">Detail_Column!$B$157:$AC$167</definedName>
    <definedName name="Section_SOctagon">Detail_Column!$B$196:$AC$206</definedName>
    <definedName name="Section_SRec">Detail_Column!$B$144:$AC$154</definedName>
    <definedName name="Section_Sround">Detail_Column!$B$170:$AC$180</definedName>
    <definedName name="Section_STrack">Detail_Column!$B$222:$AC$232</definedName>
    <definedName name="Section_Track">Detail_Column!$B$209:$AC$219</definedName>
    <definedName name="Shear_rebar">Detail_Column!$B$457:$AC$463</definedName>
    <definedName name="Shear_rebar_Title">Detail_Column!$B$456:$AC$456</definedName>
    <definedName name="ShearForce">Detail_Column!$B$397:$AC$399</definedName>
    <definedName name="ShearStrength_NoShear">Detail_Column!$B$401:$AC$402</definedName>
    <definedName name="ShearStrength_Rect">Detail_Column!$B$671:$AC$675</definedName>
    <definedName name="ShearStrength_Round">Detail_Column!$B$677:$AC$681</definedName>
    <definedName name="ShearStrength_Shear">Detail_Column!$B$421:$AC$421</definedName>
    <definedName name="ShearStrength_Vc">Detail_Column!$B$659:$AC$660</definedName>
    <definedName name="ShearStrength_Vc_01">Detail_Column!$B$662:$AC$663</definedName>
    <definedName name="ShearStrength_Vc_02">Detail_Column!$B$665:$AC$666</definedName>
    <definedName name="ShearStrength_Vc_03">Detail_Column!$B$668:$AC$668</definedName>
    <definedName name="ShearStrength_Vn_circle">Detail_Column!$B$689:$AC$690</definedName>
    <definedName name="ShearStrength_Vny">Detail_Column!$B$683:$AC$684</definedName>
    <definedName name="ShearStrength_Vnz">Detail_Column!$B$686:$AC$687</definedName>
    <definedName name="ShearStrength_Vs">Detail_Column!$B$670:$AC$670</definedName>
    <definedName name="SlendernessRatio_Fixed">Detail_Column!$B$49:$AC$55</definedName>
    <definedName name="SlendernessRatio_Fixed_Table">Detail_Column!$B$60:$AC$60</definedName>
    <definedName name="SlendernessRatio_Fixed_Table_Header">Detail_Column!$B$57:$AC$58</definedName>
    <definedName name="SlendernessRatio_Fixed2">Detail_Column!$B$68:$AC$70</definedName>
    <definedName name="SlendernessRatio_NonFixed_Table">Detail_Column!$B$75:$AC$75</definedName>
    <definedName name="SlendernessRatio_NonFixed_Table_Header">Detail_Column!$B$72:$AC$73</definedName>
    <definedName name="SubTitle_Calc_Vu">Detail_Column!$B$553:$AC$553</definedName>
    <definedName name="SubTitle_Dgn_Vu">Detail_Column!$B$538:$AC$538</definedName>
    <definedName name="SubTitle_DgnShearforce">Detail_Column!$B$473:$AC$473</definedName>
    <definedName name="SubTitle_EndArea">Detail_Column!$B$581:$AC$581</definedName>
    <definedName name="SubTitle_EndArea_1">Detail_Column!$B$656:$AC$656</definedName>
    <definedName name="SubTitle_EndArea_ShearDgn">Detail_Column!$B$582:$AC$582</definedName>
    <definedName name="SubTitle_EndArea_ShearDgn_response">Detail_Column!$B$657:$AC$657</definedName>
    <definedName name="SubTitle_ExceptEndArea">Detail_Column!$B$637:$AC$637</definedName>
    <definedName name="SubTitle_ExceptEndArea_2">Detail_Column!$B$719:$AC$719</definedName>
    <definedName name="SubTitle_ExceptEndArea_ShearDgn">Detail_Column!$B$638:$AC$638</definedName>
    <definedName name="SubTitle_ExceptEndArea_ShearRebar">Detail_Column!$B$646:$AC$646</definedName>
    <definedName name="SubTitle_Flexibility">Detail_Column!$B$569:$AC$569</definedName>
    <definedName name="Title_1_Memberforce">Detail_Column!$B$6:$AC$6</definedName>
    <definedName name="Title_2_1_LateralFixed">Detail_Column!$B$21:$AC$21</definedName>
    <definedName name="Title_2_1_Material">Detail_Column!$B$114:$AC$114</definedName>
    <definedName name="Title_2_2_CriticalLoad">Detail_Column!$B$25:$AC$25</definedName>
    <definedName name="Title_2_2_DesignCondition">Detail_Column!$B$121:$AC$121</definedName>
    <definedName name="Title_2_3_1_SlendernessRatio_Fixed">Detail_Column!$B$48:$AC$48</definedName>
    <definedName name="Title_2_3_1_SlendernessRatio_NonFixed">Detail_Column!$B$63:$AC$64</definedName>
    <definedName name="Title_2_3_2_MagnifiedMoment">Detail_Column!$B$78:$AC$78</definedName>
    <definedName name="Title_2_3_2_MemberForce_Summary">Detail_Column!$B$103:$AC$103</definedName>
    <definedName name="Title_2_3_2_SlendernessRatio_NonFixed">Detail_Column!$B$65:$AC$66</definedName>
    <definedName name="Title_2_3_3_MagnifiedMoment">Detail_Column!$B$79:$AC$79</definedName>
    <definedName name="Title_2_3_3_MemberForce_Summary">Detail_Column!$B$104:$AC$104</definedName>
    <definedName name="Title_2_3_4_MemberForce_Summary">Detail_Column!$B$105:$AC$105</definedName>
    <definedName name="Title_2_3_MagnifiedMoment">Detail_Column!$B$47:$AC$47</definedName>
    <definedName name="Title_2_3_Section">Detail_Column!$B$128:$AC$128</definedName>
    <definedName name="Title_2_4_RebarArea">Detail_Column!$B$248:$AC$248</definedName>
    <definedName name="Title_2_5_RebarAreaCheck">Detail_Column!$B$257:$AC$257</definedName>
    <definedName name="Title_2_Column_DesignCondition">Detail_Column!$B$112:$AC$112</definedName>
    <definedName name="Title_2_MagnifiedMoment">Detail_Column!$B$20:$AC$20</definedName>
    <definedName name="Title_3_1_Material">Detail_Column!$B$115:$AC$115</definedName>
    <definedName name="Title_3_2_DesignCondition">Detail_Column!$B$122:$AC$122</definedName>
    <definedName name="Title_3_3_Section">Detail_Column!$B$129:$AC$129</definedName>
    <definedName name="Title_3_4_RebarArea">Detail_Column!$B$249:$AC$249</definedName>
    <definedName name="Title_3_5_RebarAreaCheck">Detail_Column!$B$258:$AC$258</definedName>
    <definedName name="Title_3_Column_DesignCondition">Detail_Column!$B$113:$AC$113</definedName>
    <definedName name="Title_3_SectionCheck">Detail_Column!$B$273:$AC$273</definedName>
    <definedName name="Title_4_PMcurve">Detail_Column!$B$307:$AC$307</definedName>
    <definedName name="Title_4_SectionCheck">Detail_Column!$B$274:$AC$274</definedName>
    <definedName name="Title_5_1_ShearStrength">Detail_Column!$B$394:$AC$394</definedName>
    <definedName name="Title_5_1_ShearStrength_EQ">Detail_Column!$B$467:$AC$467</definedName>
    <definedName name="Title_5_PMcurve">Detail_Column!$B$308:$AC$308</definedName>
    <definedName name="Title_5_ShearCheck">Detail_Column!$B$392:$AC$392</definedName>
    <definedName name="Title_6_1_ShearStrength">Detail_Column!$B$395:$AC$395</definedName>
    <definedName name="Title_6_1_ShearStrength_EQ">Detail_Column!$B$468:$AC$468</definedName>
    <definedName name="Title_6_ShearCheck">Detail_Column!$B$393:$AC$393</definedName>
    <definedName name="Title_LoadCase">Detail_Column!$B$275:$AC$275</definedName>
    <definedName name="Title_Shear_rebar">Detail_Column!#REF!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46" i="40" l="1"/>
  <c r="G456" i="40"/>
  <c r="G446" i="40"/>
  <c r="G421" i="40"/>
  <c r="I402" i="40"/>
  <c r="H258" i="40"/>
  <c r="H257" i="40"/>
  <c r="P40" i="40"/>
  <c r="K65" i="40"/>
  <c r="K63" i="40"/>
  <c r="O709" i="40"/>
  <c r="L699" i="40"/>
  <c r="H657" i="40"/>
  <c r="I638" i="40"/>
  <c r="O625" i="40"/>
  <c r="L612" i="40"/>
  <c r="H582" i="40"/>
  <c r="F569" i="40"/>
  <c r="G539" i="40"/>
  <c r="H535" i="40"/>
  <c r="H531" i="40"/>
  <c r="H528" i="40"/>
  <c r="H522" i="40"/>
  <c r="H79" i="40"/>
  <c r="H78" i="40"/>
  <c r="G25" i="40"/>
  <c r="Z635" i="40" l="1"/>
  <c r="M635" i="40"/>
  <c r="Z454" i="40"/>
  <c r="R454" i="40"/>
  <c r="K536" i="40"/>
  <c r="K533" i="40"/>
  <c r="K532" i="40"/>
  <c r="J540" i="40"/>
  <c r="S536" i="40"/>
  <c r="S533" i="40"/>
  <c r="S532" i="40"/>
  <c r="R461" i="40"/>
  <c r="Z460" i="40"/>
  <c r="P460" i="40"/>
  <c r="S459" i="40"/>
  <c r="Z459" i="40" s="1"/>
  <c r="Q302" i="40"/>
  <c r="Q303" i="40"/>
  <c r="Z451" i="40"/>
  <c r="M448" i="40"/>
  <c r="Z740" i="40"/>
  <c r="N740" i="40"/>
  <c r="Z739" i="40"/>
  <c r="V739" i="40"/>
  <c r="S551" i="40"/>
  <c r="S548" i="40"/>
  <c r="S545" i="40"/>
  <c r="M529" i="40"/>
  <c r="V414" i="40"/>
  <c r="V413" i="40"/>
  <c r="V412" i="40"/>
  <c r="Z605" i="40"/>
  <c r="N605" i="40"/>
  <c r="Z694" i="40"/>
  <c r="P694" i="40"/>
  <c r="M524" i="40"/>
  <c r="M523" i="40"/>
  <c r="R451" i="40"/>
  <c r="Z448" i="40"/>
  <c r="Z690" i="40"/>
  <c r="L690" i="40"/>
  <c r="Z430" i="40"/>
  <c r="S430" i="40"/>
  <c r="N414" i="40"/>
  <c r="Z566" i="40"/>
  <c r="P566" i="40"/>
  <c r="Z541" i="40"/>
  <c r="Z687" i="40"/>
  <c r="Z684" i="40"/>
  <c r="Z262" i="40"/>
  <c r="Q262" i="40"/>
  <c r="AC43" i="37"/>
  <c r="AC44" i="37"/>
  <c r="AC42" i="37"/>
  <c r="AC35" i="37"/>
  <c r="AC36" i="37"/>
  <c r="AC34" i="37"/>
  <c r="AD9" i="37"/>
  <c r="S9" i="37"/>
  <c r="Z429" i="40"/>
  <c r="S429" i="40"/>
  <c r="Z428" i="40"/>
  <c r="S428" i="40"/>
  <c r="Z570" i="40"/>
  <c r="P570" i="40"/>
  <c r="K294" i="40"/>
  <c r="Z294" i="40"/>
  <c r="K293" i="40"/>
  <c r="Z293" i="40" s="1"/>
  <c r="Q293" i="40"/>
  <c r="Z602" i="40"/>
  <c r="N602" i="40"/>
  <c r="L687" i="40"/>
  <c r="Z622" i="40"/>
  <c r="Z599" i="40"/>
  <c r="Z542" i="40"/>
  <c r="Z540" i="40"/>
  <c r="Z717" i="40"/>
  <c r="Z707" i="40"/>
  <c r="T622" i="40"/>
  <c r="S717" i="40"/>
  <c r="M712" i="40"/>
  <c r="N599" i="40"/>
  <c r="J541" i="40"/>
  <c r="J542" i="40"/>
  <c r="Z697" i="40"/>
  <c r="L684" i="40"/>
  <c r="I660" i="40"/>
  <c r="S707" i="40"/>
  <c r="S697" i="40"/>
  <c r="N413" i="40"/>
  <c r="N412" i="40"/>
  <c r="Z260" i="40"/>
  <c r="Q260" i="40"/>
  <c r="Z259" i="40"/>
  <c r="Q259" i="40"/>
  <c r="V279" i="40"/>
  <c r="Q294" i="40"/>
  <c r="O459" i="40" l="1"/>
</calcChain>
</file>

<file path=xl/sharedStrings.xml><?xml version="1.0" encoding="utf-8"?>
<sst xmlns="http://schemas.openxmlformats.org/spreadsheetml/2006/main" count="1824" uniqueCount="946">
  <si>
    <t>=</t>
  </si>
  <si>
    <t>&lt;요약계산서&gt;</t>
    <phoneticPr fontId="31" type="noConversion"/>
  </si>
  <si>
    <r>
      <t>1. 부재력</t>
    </r>
    <r>
      <rPr>
        <b/>
        <sz val="9"/>
        <color indexed="8"/>
        <rFont val="맑은 고딕"/>
        <family val="3"/>
        <charset val="129"/>
      </rPr>
      <t xml:space="preserve"> 요약</t>
    </r>
    <phoneticPr fontId="23" type="noConversion"/>
  </si>
  <si>
    <t>구 분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</si>
  <si>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(kN)</t>
    </r>
    <phoneticPr fontId="23" type="noConversion"/>
  </si>
  <si>
    <t>모멘트(kN.m)</t>
    <phoneticPr fontId="23" type="noConversion"/>
  </si>
  <si>
    <t>Top</t>
    <phoneticPr fontId="23" type="noConversion"/>
  </si>
  <si>
    <t>Bottom</t>
    <phoneticPr fontId="23" type="noConversion"/>
  </si>
  <si>
    <t>Sway</t>
    <phoneticPr fontId="23" type="noConversion"/>
  </si>
  <si>
    <t>NonSway</t>
    <phoneticPr fontId="23" type="noConversion"/>
  </si>
  <si>
    <t>y축</t>
    <phoneticPr fontId="23" type="noConversion"/>
  </si>
  <si>
    <t>z축</t>
    <phoneticPr fontId="23" type="noConversion"/>
  </si>
  <si>
    <t>Title_2_1_LateralFixed</t>
    <phoneticPr fontId="23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</si>
  <si>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e</t>
    </r>
  </si>
  <si>
    <t xml:space="preserve">여기서, </t>
    <phoneticPr fontId="23" type="noConversion"/>
  </si>
  <si>
    <t>m</t>
  </si>
  <si>
    <t>구 분</t>
    <phoneticPr fontId="23" type="noConversion"/>
  </si>
  <si>
    <t>y축</t>
    <phoneticPr fontId="23" type="noConversion"/>
  </si>
  <si>
    <t>z축</t>
    <phoneticPr fontId="23" type="noConversion"/>
  </si>
  <si>
    <t>k</t>
    <phoneticPr fontId="23" type="noConversion"/>
  </si>
  <si>
    <r>
      <t>β</t>
    </r>
    <r>
      <rPr>
        <b/>
        <vertAlign val="subscript"/>
        <sz val="9"/>
        <rFont val="맑은 고딕"/>
        <family val="3"/>
        <charset val="129"/>
      </rPr>
      <t>d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</si>
  <si>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e</t>
    </r>
    <r>
      <rPr>
        <b/>
        <sz val="9"/>
        <rFont val="맑은 고딕"/>
        <family val="3"/>
        <charset val="129"/>
      </rPr>
      <t xml:space="preserve">
(kN)</t>
    </r>
    <phoneticPr fontId="23" type="noConversion"/>
  </si>
  <si>
    <r>
      <t>EI</t>
    </r>
    <r>
      <rPr>
        <b/>
        <vertAlign val="subscript"/>
        <sz val="9"/>
        <rFont val="맑은 고딕"/>
        <family val="3"/>
        <charset val="129"/>
      </rPr>
      <t>z</t>
    </r>
    <r>
      <rPr>
        <b/>
        <sz val="9"/>
        <rFont val="맑은 고딕"/>
        <family val="3"/>
        <charset val="129"/>
      </rPr>
      <t xml:space="preserve">
(kNㆍm²)</t>
    </r>
    <phoneticPr fontId="23" type="noConversion"/>
  </si>
  <si>
    <t>여기서,</t>
  </si>
  <si>
    <t>:</t>
  </si>
  <si>
    <t>콘크리트의 탄성계수 (MPa)</t>
    <phoneticPr fontId="23" type="noConversion"/>
  </si>
  <si>
    <t>=</t>
    <phoneticPr fontId="23" type="noConversion"/>
  </si>
  <si>
    <t>MPa</t>
    <phoneticPr fontId="23" type="noConversion"/>
  </si>
  <si>
    <t>:</t>
    <phoneticPr fontId="23" type="noConversion"/>
  </si>
  <si>
    <t>종방향 철근의 탄성계수 (MPa)</t>
    <phoneticPr fontId="23" type="noConversion"/>
  </si>
  <si>
    <t>횡구속골조에서 최대계수축력에 대한 최대계수지속축력의 비 (항상+)</t>
  </si>
  <si>
    <t>비횡구속골조에서 최대계수전단력에 대한 최대계수지속전단력의 비 (항상+)</t>
  </si>
  <si>
    <t>2.3 확대모멘트 계산</t>
    <phoneticPr fontId="23" type="noConversion"/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</si>
  <si>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 / r ≤ 34 - 12 ( 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 ≤ 40</t>
    </r>
  </si>
  <si>
    <t xml:space="preserve">: </t>
    <phoneticPr fontId="23" type="noConversion"/>
  </si>
  <si>
    <t>기둥의 양끝단 모멘트</t>
    <phoneticPr fontId="23" type="noConversion"/>
  </si>
  <si>
    <t>≥</t>
  </si>
  <si>
    <t xml:space="preserve">r </t>
    <phoneticPr fontId="23" type="noConversion"/>
  </si>
  <si>
    <t>: 회전반경</t>
    <phoneticPr fontId="23" type="noConversion"/>
  </si>
  <si>
    <t>√ (I/A)</t>
    <phoneticPr fontId="23" type="noConversion"/>
  </si>
  <si>
    <r>
      <t>(kㆍl</t>
    </r>
    <r>
      <rPr>
        <b/>
        <vertAlign val="subscript"/>
        <sz val="9"/>
        <color indexed="8"/>
        <rFont val="맑은 고딕"/>
        <family val="3"/>
        <charset val="129"/>
      </rPr>
      <t>uy</t>
    </r>
    <r>
      <rPr>
        <b/>
        <sz val="9"/>
        <color indexed="8"/>
        <rFont val="맑은 고딕"/>
        <family val="3"/>
        <charset val="129"/>
      </rPr>
      <t>)/r</t>
    </r>
    <r>
      <rPr>
        <b/>
        <vertAlign val="subscript"/>
        <sz val="9"/>
        <color indexed="8"/>
        <rFont val="맑은 고딕"/>
        <family val="3"/>
        <charset val="129"/>
      </rPr>
      <t>y</t>
    </r>
    <phoneticPr fontId="23" type="noConversion"/>
  </si>
  <si>
    <t>판단</t>
    <phoneticPr fontId="23" type="noConversion"/>
  </si>
  <si>
    <r>
      <t>(kㆍl</t>
    </r>
    <r>
      <rPr>
        <b/>
        <vertAlign val="subscript"/>
        <sz val="9"/>
        <color indexed="8"/>
        <rFont val="맑은 고딕"/>
        <family val="3"/>
        <charset val="129"/>
      </rPr>
      <t>uz</t>
    </r>
    <r>
      <rPr>
        <b/>
        <sz val="9"/>
        <color indexed="8"/>
        <rFont val="맑은 고딕"/>
        <family val="3"/>
        <charset val="129"/>
      </rPr>
      <t>)/r</t>
    </r>
    <r>
      <rPr>
        <b/>
        <vertAlign val="subscript"/>
        <sz val="9"/>
        <color indexed="8"/>
        <rFont val="맑은 고딕"/>
        <family val="3"/>
        <charset val="129"/>
      </rPr>
      <t>z</t>
    </r>
    <phoneticPr fontId="23" type="noConversion"/>
  </si>
  <si>
    <t>Title_2_3_1_SlendernessRatio_Fixed</t>
    <phoneticPr fontId="23" type="noConversion"/>
  </si>
  <si>
    <t>SlendernessRatio_Fixed</t>
    <phoneticPr fontId="23" type="noConversion"/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</si>
  <si>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 / r ≤ 22</t>
    </r>
  </si>
  <si>
    <t>한계세장비</t>
    <phoneticPr fontId="23" type="noConversion"/>
  </si>
  <si>
    <t>SlendernessRatio_NonFixed_Table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</si>
  <si>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</si>
  <si>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δ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9"/>
        <color indexed="8"/>
        <rFont val="맑은 고딕"/>
        <family val="3"/>
        <charset val="129"/>
      </rPr>
      <t xml:space="preserve"> + δ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</si>
  <si>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σ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</si>
  <si>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δ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>ㆍσ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9"/>
        <color indexed="8"/>
        <rFont val="맑은 고딕"/>
        <family val="3"/>
        <charset val="129"/>
      </rPr>
      <t xml:space="preserve"> + δ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ㆍσ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</si>
  <si>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δ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</si>
  <si>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δ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</si>
  <si>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P</t>
    </r>
    <r>
      <rPr>
        <vertAlign val="subscript"/>
        <sz val="9"/>
        <rFont val="맑은 고딕"/>
        <family val="3"/>
        <charset val="129"/>
      </rPr>
      <t>u</t>
    </r>
  </si>
  <si>
    <t>계수축하중 (N)</t>
  </si>
  <si>
    <t>오일러 좌굴하중 (N)</t>
  </si>
  <si>
    <r>
      <t>M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10"/>
        <color indexed="8"/>
        <rFont val="맑은 고딕"/>
        <family val="3"/>
        <charset val="129"/>
      </rPr>
      <t/>
    </r>
  </si>
  <si>
    <t>가로흔들이가 거의 발생하지 않는 계수중력하중을 재하시켜</t>
  </si>
  <si>
    <t xml:space="preserve"> 항상 양의 값을 갖는 압축부재의 모멘트 (Nㆍmm)</t>
  </si>
  <si>
    <r>
      <t>σ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10"/>
        <color indexed="8"/>
        <rFont val="맑은 고딕"/>
        <family val="3"/>
        <charset val="129"/>
      </rPr>
      <t/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</si>
  <si>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2b</t>
    </r>
    <r>
      <rPr>
        <sz val="9"/>
        <color indexed="8"/>
        <rFont val="맑은 고딕"/>
        <family val="3"/>
        <charset val="129"/>
      </rPr>
      <t xml:space="preserve"> 에 의한 응력 ( Mpa )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</si>
  <si>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</si>
  <si>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l</t>
    </r>
    <r>
      <rPr>
        <vertAlign val="subscript"/>
        <sz val="9"/>
        <color indexed="8"/>
        <rFont val="맑은 고딕"/>
        <family val="3"/>
        <charset val="129"/>
      </rPr>
      <t xml:space="preserve">u </t>
    </r>
    <r>
      <rPr>
        <sz val="9"/>
        <color indexed="8"/>
        <rFont val="맑은 고딕"/>
        <family val="3"/>
        <charset val="129"/>
      </rPr>
      <t>/ 500 보다 큰 가로흔들이를 발생시키는 계수횡하중 또는 중력하중을 재하시켜</t>
    </r>
  </si>
  <si>
    <r>
      <t>σ</t>
    </r>
    <r>
      <rPr>
        <vertAlign val="subscript"/>
        <sz val="9"/>
        <color indexed="8"/>
        <rFont val="맑은 고딕"/>
        <family val="3"/>
        <charset val="129"/>
      </rPr>
      <t>2s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</si>
  <si>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2s</t>
    </r>
    <r>
      <rPr>
        <sz val="9"/>
        <color indexed="8"/>
        <rFont val="맑은 고딕"/>
        <family val="3"/>
        <charset val="129"/>
      </rPr>
      <t xml:space="preserve"> 에 의한 응력 ( Mpa )</t>
    </r>
  </si>
  <si>
    <r>
      <t>C</t>
    </r>
    <r>
      <rPr>
        <vertAlign val="subscript"/>
        <sz val="9"/>
        <color indexed="8"/>
        <rFont val="맑은 고딕"/>
        <family val="3"/>
        <charset val="129"/>
      </rPr>
      <t>m</t>
    </r>
  </si>
  <si>
    <t>재단모멘트 중 작은값</t>
  </si>
  <si>
    <t>재단모멘트 중 큰값</t>
  </si>
  <si>
    <r>
      <t>C</t>
    </r>
    <r>
      <rPr>
        <b/>
        <vertAlign val="subscript"/>
        <sz val="9"/>
        <rFont val="맑은 고딕"/>
        <family val="3"/>
        <charset val="129"/>
      </rPr>
      <t>m</t>
    </r>
    <phoneticPr fontId="23" type="noConversion"/>
  </si>
  <si>
    <r>
      <t>δ</t>
    </r>
    <r>
      <rPr>
        <b/>
        <vertAlign val="subscript"/>
        <sz val="9"/>
        <color indexed="8"/>
        <rFont val="맑은 고딕"/>
        <family val="3"/>
        <charset val="129"/>
      </rPr>
      <t>b</t>
    </r>
    <phoneticPr fontId="23" type="noConversion"/>
  </si>
  <si>
    <r>
      <t>δ</t>
    </r>
    <r>
      <rPr>
        <b/>
        <vertAlign val="subscript"/>
        <sz val="9"/>
        <color indexed="8"/>
        <rFont val="맑은 고딕"/>
        <family val="3"/>
        <charset val="129"/>
      </rPr>
      <t>s</t>
    </r>
    <phoneticPr fontId="23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</si>
  <si>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 xml:space="preserve">cz  </t>
    </r>
    <r>
      <rPr>
        <b/>
        <sz val="9"/>
        <color indexed="8"/>
        <rFont val="맑은 고딕"/>
        <family val="3"/>
        <charset val="129"/>
      </rPr>
      <t>(kN.m)</t>
    </r>
    <phoneticPr fontId="23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</si>
  <si>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 xml:space="preserve">c  </t>
    </r>
    <r>
      <rPr>
        <b/>
        <sz val="9"/>
        <color indexed="8"/>
        <rFont val="맑은 고딕"/>
        <family val="3"/>
        <charset val="129"/>
      </rPr>
      <t>(kN.m)</t>
    </r>
    <phoneticPr fontId="23" type="noConversion"/>
  </si>
  <si>
    <t>비 고</t>
    <phoneticPr fontId="23" type="noConversion"/>
  </si>
  <si>
    <t>극단하중조합</t>
    <phoneticPr fontId="23" type="noConversion"/>
  </si>
  <si>
    <t>MemberForce_Summary_Table</t>
    <phoneticPr fontId="23" type="noConversion"/>
  </si>
  <si>
    <t>3. 기둥단면 설계조건</t>
    <phoneticPr fontId="23" type="noConversion"/>
  </si>
  <si>
    <t>2. 기둥단면 설계조건</t>
    <phoneticPr fontId="23" type="noConversion"/>
  </si>
  <si>
    <t>3.1 재료제원</t>
    <phoneticPr fontId="23" type="noConversion"/>
  </si>
  <si>
    <t>콘크리트 기준압축강도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</si>
  <si>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4" type="noConversion"/>
  </si>
  <si>
    <t>MPa</t>
    <phoneticPr fontId="4" type="noConversion"/>
  </si>
  <si>
    <t>철근 기준항복강도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</si>
  <si>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4" type="noConversion"/>
  </si>
  <si>
    <t>콘크리트 탄성계수</t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</si>
  <si>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</si>
  <si>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t>철근 탄성계수</t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</si>
  <si>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</si>
  <si>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=</t>
    <phoneticPr fontId="4" type="noConversion"/>
  </si>
  <si>
    <t>2.1 재료제원</t>
    <phoneticPr fontId="23" type="noConversion"/>
  </si>
  <si>
    <t>Title_3_1_Material</t>
    <phoneticPr fontId="23" type="noConversion"/>
  </si>
  <si>
    <t>3.2 설계조건</t>
    <phoneticPr fontId="23" type="noConversion"/>
  </si>
  <si>
    <t>2.2 설계조건</t>
    <phoneticPr fontId="23" type="noConversion"/>
  </si>
  <si>
    <t>콘크리트 재료저항계수</t>
    <phoneticPr fontId="23" type="noConversion"/>
  </si>
  <si>
    <t>철근 재료저항계수</t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</si>
  <si>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</si>
  <si>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t>장기편심하중 유효계수</t>
    <phoneticPr fontId="23" type="noConversion"/>
  </si>
  <si>
    <t>Title_3_2_DesignCondition</t>
    <phoneticPr fontId="23" type="noConversion"/>
  </si>
  <si>
    <t>Title_3_Column_DesignCondition</t>
    <phoneticPr fontId="23" type="noConversion"/>
  </si>
  <si>
    <t>3.3 단면제원</t>
    <phoneticPr fontId="23" type="noConversion"/>
  </si>
  <si>
    <t>단면형상</t>
    <phoneticPr fontId="23" type="noConversion"/>
  </si>
  <si>
    <t>단면제원</t>
    <phoneticPr fontId="23" type="noConversion"/>
  </si>
  <si>
    <t>B</t>
    <phoneticPr fontId="23" type="noConversion"/>
  </si>
  <si>
    <t>m</t>
    <phoneticPr fontId="23" type="noConversion"/>
  </si>
  <si>
    <t>H</t>
    <phoneticPr fontId="23" type="noConversion"/>
  </si>
  <si>
    <t>A</t>
    <phoneticPr fontId="23" type="noConversion"/>
  </si>
  <si>
    <r>
      <t>m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</si>
  <si>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t>횡방향
철근</t>
    <phoneticPr fontId="23" type="noConversion"/>
  </si>
  <si>
    <t>2.3 단면제원</t>
    <phoneticPr fontId="23" type="noConversion"/>
  </si>
  <si>
    <t>Title_2_3_Section</t>
    <phoneticPr fontId="23" type="noConversion"/>
  </si>
  <si>
    <t>B</t>
    <phoneticPr fontId="37" type="noConversion"/>
  </si>
  <si>
    <t>H</t>
    <phoneticPr fontId="37" type="noConversion"/>
  </si>
  <si>
    <t>m</t>
    <phoneticPr fontId="37" type="noConversion"/>
  </si>
  <si>
    <t>tw</t>
    <phoneticPr fontId="37" type="noConversion"/>
  </si>
  <si>
    <t>tf1</t>
    <phoneticPr fontId="37" type="noConversion"/>
  </si>
  <si>
    <t>tf2</t>
    <phoneticPr fontId="37" type="noConversion"/>
  </si>
  <si>
    <t>D</t>
    <phoneticPr fontId="23" type="noConversion"/>
  </si>
  <si>
    <t>t</t>
    <phoneticPr fontId="37" type="noConversion"/>
  </si>
  <si>
    <t>a</t>
    <phoneticPr fontId="37" type="noConversion"/>
  </si>
  <si>
    <t>b</t>
    <phoneticPr fontId="37" type="noConversion"/>
  </si>
  <si>
    <t>단면형상</t>
    <phoneticPr fontId="23" type="noConversion"/>
  </si>
  <si>
    <t>단면제원</t>
    <phoneticPr fontId="23" type="noConversion"/>
  </si>
  <si>
    <t>B</t>
    <phoneticPr fontId="37" type="noConversion"/>
  </si>
  <si>
    <t>m</t>
    <phoneticPr fontId="23" type="noConversion"/>
  </si>
  <si>
    <t>H</t>
    <phoneticPr fontId="37" type="noConversion"/>
  </si>
  <si>
    <t>m</t>
    <phoneticPr fontId="37" type="noConversion"/>
  </si>
  <si>
    <t>t</t>
    <phoneticPr fontId="37" type="noConversion"/>
  </si>
  <si>
    <t>A</t>
    <phoneticPr fontId="23" type="noConversion"/>
  </si>
  <si>
    <r>
      <t>m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</si>
  <si>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t>횡방향
철근</t>
    <phoneticPr fontId="23" type="noConversion"/>
  </si>
  <si>
    <t>3.4 사용철근</t>
    <phoneticPr fontId="23" type="noConversion"/>
  </si>
  <si>
    <t>2.4 사용철근</t>
    <phoneticPr fontId="23" type="noConversion"/>
  </si>
  <si>
    <t>(Section_HalfTrack)</t>
    <phoneticPr fontId="23" type="noConversion"/>
  </si>
  <si>
    <t>:</t>
    <phoneticPr fontId="23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</si>
  <si>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</si>
  <si>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t>mm</t>
  </si>
  <si>
    <t>- 총 사용철근량</t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</si>
  <si>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</si>
  <si>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t>Title_3_4_RebarArea</t>
    <phoneticPr fontId="23" type="noConversion"/>
  </si>
  <si>
    <t>Title_3_5_RebarAreaCheck</t>
    <phoneticPr fontId="23" type="noConversion"/>
  </si>
  <si>
    <t>4. 단면 검토</t>
    <phoneticPr fontId="23" type="noConversion"/>
  </si>
  <si>
    <t>3. 단면 검토</t>
    <phoneticPr fontId="23" type="noConversion"/>
  </si>
  <si>
    <t>Title_4_SectionCheck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</si>
  <si>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(kN)</t>
    </r>
    <phoneticPr fontId="23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</si>
  <si>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(kN.m)</t>
    </r>
    <phoneticPr fontId="23" type="noConversion"/>
  </si>
  <si>
    <t>e (mm)</t>
    <phoneticPr fontId="23" type="noConversion"/>
  </si>
  <si>
    <t>1) 적용부재력</t>
    <phoneticPr fontId="23" type="noConversion"/>
  </si>
  <si>
    <r>
      <t>C</t>
    </r>
    <r>
      <rPr>
        <vertAlign val="subscript"/>
        <sz val="9"/>
        <color indexed="8"/>
        <rFont val="맑은 고딕"/>
        <family val="3"/>
        <charset val="129"/>
      </rPr>
      <t>b</t>
    </r>
  </si>
  <si>
    <t>: 중립축</t>
  </si>
  <si>
    <r>
      <t>P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</si>
  <si>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C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+ C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+ T</t>
    </r>
    <r>
      <rPr>
        <vertAlign val="subscript"/>
        <sz val="9"/>
        <color indexed="8"/>
        <rFont val="맑은 고딕"/>
        <family val="3"/>
        <charset val="129"/>
      </rPr>
      <t>s</t>
    </r>
  </si>
  <si>
    <t>kN</t>
  </si>
  <si>
    <t>: 균형하중</t>
  </si>
  <si>
    <r>
      <t>M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</si>
  <si>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cc</t>
    </r>
    <r>
      <rPr>
        <sz val="9"/>
        <color indexed="8"/>
        <rFont val="맑은 고딕"/>
        <family val="3"/>
        <charset val="129"/>
      </rPr>
      <t xml:space="preserve"> + M</t>
    </r>
    <r>
      <rPr>
        <vertAlign val="subscript"/>
        <sz val="9"/>
        <color indexed="8"/>
        <rFont val="맑은 고딕"/>
        <family val="3"/>
        <charset val="129"/>
      </rPr>
      <t>cs</t>
    </r>
    <r>
      <rPr>
        <sz val="9"/>
        <color indexed="8"/>
        <rFont val="맑은 고딕"/>
        <family val="3"/>
        <charset val="129"/>
      </rPr>
      <t xml:space="preserve"> + M</t>
    </r>
    <r>
      <rPr>
        <vertAlign val="subscript"/>
        <sz val="9"/>
        <color indexed="8"/>
        <rFont val="맑은 고딕"/>
        <family val="3"/>
        <charset val="129"/>
      </rPr>
      <t>ts</t>
    </r>
  </si>
  <si>
    <t>kN.m</t>
  </si>
  <si>
    <t>: 균형모멘트</t>
  </si>
  <si>
    <r>
      <t>e</t>
    </r>
    <r>
      <rPr>
        <vertAlign val="subscript"/>
        <sz val="9"/>
        <color indexed="8"/>
        <rFont val="맑은 고딕"/>
        <family val="3"/>
        <charset val="129"/>
      </rPr>
      <t>b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</si>
  <si>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 xml:space="preserve"> / P</t>
    </r>
    <r>
      <rPr>
        <vertAlign val="subscript"/>
        <sz val="9"/>
        <color indexed="8"/>
        <rFont val="맑은 고딕"/>
        <family val="3"/>
        <charset val="129"/>
      </rPr>
      <t>b</t>
    </r>
  </si>
  <si>
    <t xml:space="preserve">: </t>
    <phoneticPr fontId="23" type="noConversion"/>
  </si>
  <si>
    <t>e</t>
  </si>
  <si>
    <t>2) 평형상태 계산</t>
    <phoneticPr fontId="23" type="noConversion"/>
  </si>
  <si>
    <t>중립축을 가정하여 Trial &amp; Error Method 로 검토한다.</t>
  </si>
  <si>
    <t>e'</t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</si>
  <si>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/ P</t>
    </r>
    <r>
      <rPr>
        <vertAlign val="subscript"/>
        <sz val="9"/>
        <color indexed="8"/>
        <rFont val="맑은 고딕"/>
        <family val="3"/>
        <charset val="129"/>
      </rPr>
      <t>n</t>
    </r>
  </si>
  <si>
    <t>≒</t>
  </si>
  <si>
    <r>
      <t>P</t>
    </r>
    <r>
      <rPr>
        <vertAlign val="subscript"/>
        <sz val="9"/>
        <color indexed="8"/>
        <rFont val="맑은 고딕"/>
        <family val="3"/>
        <charset val="129"/>
      </rPr>
      <t>n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</si>
  <si>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</si>
  <si>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cc</t>
    </r>
    <r>
      <rPr>
        <sz val="9"/>
        <color indexed="8"/>
        <rFont val="맑은 고딕"/>
        <family val="3"/>
        <charset val="129"/>
      </rPr>
      <t xml:space="preserve"> + M</t>
    </r>
    <r>
      <rPr>
        <vertAlign val="subscript"/>
        <sz val="9"/>
        <color indexed="8"/>
        <rFont val="맑은 고딕"/>
        <family val="3"/>
        <charset val="129"/>
      </rPr>
      <t xml:space="preserve">cs </t>
    </r>
    <r>
      <rPr>
        <sz val="9"/>
        <color indexed="8"/>
        <rFont val="맑은 고딕"/>
        <family val="3"/>
        <charset val="129"/>
      </rPr>
      <t>+ M</t>
    </r>
    <r>
      <rPr>
        <vertAlign val="subscript"/>
        <sz val="9"/>
        <color indexed="8"/>
        <rFont val="맑은 고딕"/>
        <family val="3"/>
        <charset val="129"/>
      </rPr>
      <t>ts</t>
    </r>
  </si>
  <si>
    <t>공칭축하중</t>
  </si>
  <si>
    <r>
      <t>P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</si>
  <si>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</si>
  <si>
    <t>공칭모멘트</t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</si>
  <si>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</si>
  <si>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u</t>
    </r>
  </si>
  <si>
    <t>3) 단면강도 검토</t>
    <phoneticPr fontId="23" type="noConversion"/>
  </si>
  <si>
    <r>
      <t>( ε</t>
    </r>
    <r>
      <rPr>
        <vertAlign val="subscript"/>
        <sz val="9"/>
        <color indexed="8"/>
        <rFont val="맑은 고딕"/>
        <family val="3"/>
        <charset val="129"/>
      </rPr>
      <t>cu</t>
    </r>
    <r>
      <rPr>
        <sz val="9"/>
        <color indexed="8"/>
        <rFont val="맑은 고딕"/>
        <family val="3"/>
        <charset val="129"/>
      </rPr>
      <t xml:space="preserve"> / ( ε</t>
    </r>
    <r>
      <rPr>
        <vertAlign val="subscript"/>
        <sz val="9"/>
        <color indexed="8"/>
        <rFont val="맑은 고딕"/>
        <family val="3"/>
        <charset val="129"/>
      </rPr>
      <t>cu</t>
    </r>
    <r>
      <rPr>
        <sz val="9"/>
        <color indexed="8"/>
        <rFont val="맑은 고딕"/>
        <family val="3"/>
        <charset val="129"/>
      </rPr>
      <t xml:space="preserve"> +f</t>
    </r>
    <r>
      <rPr>
        <vertAlign val="subscript"/>
        <sz val="9"/>
        <color indexed="8"/>
        <rFont val="맑은 고딕"/>
        <family val="3"/>
        <charset val="129"/>
      </rPr>
      <t>yd</t>
    </r>
    <r>
      <rPr>
        <sz val="9"/>
        <color indexed="8"/>
        <rFont val="맑은 고딕"/>
        <family val="3"/>
        <charset val="129"/>
      </rPr>
      <t xml:space="preserve"> / 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) ) d</t>
    </r>
    <phoneticPr fontId="23" type="noConversion"/>
  </si>
  <si>
    <t>5. PM상관도</t>
    <phoneticPr fontId="23" type="noConversion"/>
  </si>
  <si>
    <t>검토조건</t>
    <phoneticPr fontId="23" type="noConversion"/>
  </si>
  <si>
    <r>
      <t>f</t>
    </r>
    <r>
      <rPr>
        <b/>
        <vertAlign val="subscript"/>
        <sz val="9"/>
        <rFont val="맑은 고딕"/>
        <family val="3"/>
        <charset val="129"/>
      </rPr>
      <t>ck</t>
    </r>
    <phoneticPr fontId="23" type="noConversion"/>
  </si>
  <si>
    <r>
      <t>f</t>
    </r>
    <r>
      <rPr>
        <b/>
        <vertAlign val="subscript"/>
        <sz val="9"/>
        <rFont val="맑은 고딕"/>
        <family val="3"/>
        <charset val="129"/>
      </rPr>
      <t>y</t>
    </r>
    <phoneticPr fontId="23" type="noConversion"/>
  </si>
  <si>
    <r>
      <t>E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</si>
  <si>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r>
      <t>E</t>
    </r>
    <r>
      <rPr>
        <b/>
        <vertAlign val="subscript"/>
        <sz val="9"/>
        <rFont val="맑은 고딕"/>
        <family val="3"/>
        <charset val="129"/>
      </rPr>
      <t>s</t>
    </r>
    <phoneticPr fontId="23" type="noConversion"/>
  </si>
  <si>
    <t>=</t>
    <phoneticPr fontId="23" type="noConversion"/>
  </si>
  <si>
    <t>MPa</t>
    <phoneticPr fontId="23" type="noConversion"/>
  </si>
  <si>
    <r>
      <t>I</t>
    </r>
    <r>
      <rPr>
        <b/>
        <vertAlign val="subscript"/>
        <sz val="9"/>
        <rFont val="맑은 고딕"/>
        <family val="3"/>
        <charset val="129"/>
      </rPr>
      <t>yy</t>
    </r>
    <phoneticPr fontId="23" type="noConversion"/>
  </si>
  <si>
    <r>
      <t>m</t>
    </r>
    <r>
      <rPr>
        <vertAlign val="superscript"/>
        <sz val="9"/>
        <color indexed="8"/>
        <rFont val="맑은 고딕"/>
        <family val="3"/>
        <charset val="129"/>
      </rPr>
      <t>4</t>
    </r>
    <phoneticPr fontId="23" type="noConversion"/>
  </si>
  <si>
    <r>
      <t>I</t>
    </r>
    <r>
      <rPr>
        <b/>
        <vertAlign val="subscript"/>
        <sz val="9"/>
        <rFont val="맑은 고딕"/>
        <family val="3"/>
        <charset val="129"/>
      </rPr>
      <t>zz</t>
    </r>
    <phoneticPr fontId="23" type="noConversion"/>
  </si>
  <si>
    <r>
      <t>m</t>
    </r>
    <r>
      <rPr>
        <vertAlign val="superscript"/>
        <sz val="9"/>
        <rFont val="맑은 고딕"/>
        <family val="3"/>
        <charset val="129"/>
      </rPr>
      <t>4</t>
    </r>
    <phoneticPr fontId="23" type="noConversion"/>
  </si>
  <si>
    <r>
      <t>A</t>
    </r>
    <r>
      <rPr>
        <b/>
        <vertAlign val="subscript"/>
        <sz val="9"/>
        <rFont val="맑은 고딕"/>
        <family val="3"/>
        <charset val="129"/>
      </rPr>
      <t>g</t>
    </r>
    <phoneticPr fontId="23" type="noConversion"/>
  </si>
  <si>
    <t>m</t>
    <phoneticPr fontId="23" type="noConversion"/>
  </si>
  <si>
    <t>ρ</t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</si>
  <si>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</si>
  <si>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kN</t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</si>
  <si>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</si>
  <si>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kN.m</t>
    <phoneticPr fontId="23" type="noConversion"/>
  </si>
  <si>
    <t>θ</t>
    <phoneticPr fontId="23" type="noConversion"/>
  </si>
  <si>
    <t>°</t>
    <phoneticPr fontId="23" type="noConversion"/>
  </si>
  <si>
    <t>▪</t>
    <phoneticPr fontId="23" type="noConversion"/>
  </si>
  <si>
    <t>평형편심상태</t>
    <phoneticPr fontId="23" type="noConversion"/>
  </si>
  <si>
    <r>
      <t>e</t>
    </r>
    <r>
      <rPr>
        <b/>
        <vertAlign val="subscript"/>
        <sz val="9"/>
        <rFont val="맑은 고딕"/>
        <family val="3"/>
        <charset val="129"/>
      </rPr>
      <t>b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</si>
  <si>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b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</si>
  <si>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b</t>
    </r>
    <phoneticPr fontId="23" type="noConversion"/>
  </si>
  <si>
    <t>작용편심에서의 설계강도</t>
    <phoneticPr fontId="23" type="noConversion"/>
  </si>
  <si>
    <t>e</t>
    <phoneticPr fontId="23" type="noConversion"/>
  </si>
  <si>
    <t>사용철근량</t>
    <phoneticPr fontId="23" type="noConversion"/>
  </si>
  <si>
    <r>
      <t>A</t>
    </r>
    <r>
      <rPr>
        <b/>
        <vertAlign val="subscript"/>
        <sz val="9"/>
        <rFont val="맑은 고딕"/>
        <family val="3"/>
        <charset val="129"/>
      </rPr>
      <t>s</t>
    </r>
    <phoneticPr fontId="23" type="noConversion"/>
  </si>
  <si>
    <t>검토단면 :</t>
    <phoneticPr fontId="23" type="noConversion"/>
  </si>
  <si>
    <t>하중조합 :</t>
    <phoneticPr fontId="23" type="noConversion"/>
  </si>
  <si>
    <r>
      <t>(하중케이스별</t>
    </r>
    <r>
      <rPr>
        <sz val="9"/>
        <color indexed="10"/>
        <rFont val="맑은 고딕"/>
        <family val="3"/>
        <charset val="129"/>
      </rPr>
      <t>)</t>
    </r>
    <phoneticPr fontId="23" type="noConversion"/>
  </si>
  <si>
    <t>Title_5_PMcurve</t>
    <phoneticPr fontId="23" type="noConversion"/>
  </si>
  <si>
    <t>5.1 극한한계상태(상시)</t>
    <phoneticPr fontId="23" type="noConversion"/>
  </si>
  <si>
    <t>Title_6_1_ShearStrength</t>
    <phoneticPr fontId="23" type="noConversion"/>
  </si>
  <si>
    <t>&lt;y축검토&gt;</t>
    <phoneticPr fontId="23" type="noConversion"/>
  </si>
  <si>
    <t>Check_Z_Axis</t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</si>
  <si>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 xml:space="preserve">s </t>
    </r>
    <r>
      <rPr>
        <sz val="9"/>
        <color indexed="8"/>
        <rFont val="맑은 고딕"/>
        <family val="3"/>
        <charset val="129"/>
      </rPr>
      <t>/ 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 xml:space="preserve"> 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</si>
  <si>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/>
    </r>
  </si>
  <si>
    <r>
      <t>겹침이음된 철근을 포함한 모든 철근의 총단면적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</si>
  <si>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/>
    </r>
  </si>
  <si>
    <r>
      <t>기둥의 단면적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</si>
  <si>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s2</t>
    </r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</si>
  <si>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 (kN)</t>
    </r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</si>
  <si>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>uy</t>
    </r>
    <r>
      <rPr>
        <b/>
        <sz val="9"/>
        <color indexed="8"/>
        <rFont val="맑은 고딕"/>
        <family val="3"/>
        <charset val="129"/>
      </rPr>
      <t xml:space="preserve">  (kN)</t>
    </r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</si>
  <si>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>uz</t>
    </r>
    <r>
      <rPr>
        <b/>
        <sz val="9"/>
        <color indexed="8"/>
        <rFont val="맑은 고딕"/>
        <family val="3"/>
        <charset val="129"/>
      </rPr>
      <t xml:space="preserve">  (kN)</t>
    </r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</si>
  <si>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 (kN)</t>
    </r>
    <phoneticPr fontId="23" type="noConversion"/>
  </si>
  <si>
    <t>k</t>
    <phoneticPr fontId="4" type="noConversion"/>
  </si>
  <si>
    <t>min [ 1+√(200 / d), 2.0 ]</t>
    <phoneticPr fontId="4" type="noConversion"/>
  </si>
  <si>
    <t>ρ</t>
    <phoneticPr fontId="4" type="noConversion"/>
  </si>
  <si>
    <r>
      <t>min [ 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ㆍd), 0.02 ]</t>
    </r>
    <phoneticPr fontId="4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</si>
  <si>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cd,1</t>
    </r>
    <phoneticPr fontId="4" type="noConversion"/>
  </si>
  <si>
    <t>kN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</si>
  <si>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cd,2</t>
    </r>
    <phoneticPr fontId="4" type="noConversion"/>
  </si>
  <si>
    <r>
      <t>∴ V</t>
    </r>
    <r>
      <rPr>
        <vertAlign val="subscript"/>
        <sz val="9"/>
        <rFont val="맑은 고딕"/>
        <family val="3"/>
        <charset val="129"/>
      </rPr>
      <t>cd</t>
    </r>
    <phoneticPr fontId="4" type="noConversion"/>
  </si>
  <si>
    <r>
      <t>max[ V</t>
    </r>
    <r>
      <rPr>
        <vertAlign val="subscript"/>
        <sz val="9"/>
        <rFont val="맑은 고딕"/>
        <family val="3"/>
        <charset val="129"/>
      </rPr>
      <t>cd,1</t>
    </r>
    <r>
      <rPr>
        <sz val="9"/>
        <rFont val="맑은 고딕"/>
        <family val="3"/>
        <charset val="129"/>
      </rPr>
      <t>, V</t>
    </r>
    <r>
      <rPr>
        <vertAlign val="subscript"/>
        <sz val="9"/>
        <rFont val="맑은 고딕"/>
        <family val="3"/>
        <charset val="129"/>
      </rPr>
      <t>cd,2</t>
    </r>
    <r>
      <rPr>
        <sz val="9"/>
        <rFont val="맑은 고딕"/>
        <family val="3"/>
        <charset val="129"/>
      </rPr>
      <t xml:space="preserve"> ]</t>
    </r>
    <phoneticPr fontId="4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</si>
  <si>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uy</t>
    </r>
    <phoneticPr fontId="4" type="noConversion"/>
  </si>
  <si>
    <t>여기서,</t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</si>
  <si>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</si>
  <si>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주인장철근량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</si>
  <si>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</si>
  <si>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부재폭 (mm)</t>
    <phoneticPr fontId="4" type="noConversion"/>
  </si>
  <si>
    <t>d</t>
    <phoneticPr fontId="4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</si>
  <si>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uz</t>
    </r>
    <phoneticPr fontId="4" type="noConversion"/>
  </si>
  <si>
    <t>2) 전단강도 검토</t>
    <phoneticPr fontId="23" type="noConversion"/>
  </si>
  <si>
    <r>
      <t>νㆍΦ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ㆍz / (cotθ+ tanθ)</t>
    </r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</si>
  <si>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cw</t>
    </r>
    <r>
      <rPr>
        <sz val="9"/>
        <rFont val="맑은 고딕"/>
        <family val="3"/>
        <charset val="129"/>
      </rPr>
      <t>ㆍV</t>
    </r>
    <r>
      <rPr>
        <vertAlign val="subscript"/>
        <sz val="9"/>
        <rFont val="맑은 고딕"/>
        <family val="3"/>
        <charset val="129"/>
      </rPr>
      <t>d,max</t>
    </r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</si>
  <si>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</si>
  <si>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N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/>
    </r>
  </si>
  <si>
    <t>: 계수축력에 의한 콘크리트의 평균압축응력</t>
    <phoneticPr fontId="23" type="noConversion"/>
  </si>
  <si>
    <t>ν</t>
    <phoneticPr fontId="23" type="noConversion"/>
  </si>
  <si>
    <r>
      <t>0.6(1-f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/250)</t>
    </r>
    <phoneticPr fontId="23" type="noConversion"/>
  </si>
  <si>
    <t>: 콘크리트 압축강도 유효계수</t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</si>
  <si>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cw</t>
    </r>
    <phoneticPr fontId="23" type="noConversion"/>
  </si>
  <si>
    <r>
      <t>1+ f</t>
    </r>
    <r>
      <rPr>
        <vertAlign val="subscript"/>
        <sz val="9"/>
        <color indexed="8"/>
        <rFont val="맑은 고딕"/>
        <family val="3"/>
        <charset val="129"/>
      </rPr>
      <t xml:space="preserve">n </t>
    </r>
    <r>
      <rPr>
        <sz val="9"/>
        <color indexed="8"/>
        <rFont val="맑은 고딕"/>
        <family val="3"/>
        <charset val="129"/>
      </rPr>
      <t>/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</si>
  <si>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r>
      <t>0.25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)＜ 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≤ 0.5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이므로</t>
    </r>
    <phoneticPr fontId="23" type="noConversion"/>
  </si>
  <si>
    <r>
      <t>0.5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)＜ 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≤ 1.0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이므로</t>
    </r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</si>
  <si>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cw</t>
    </r>
    <phoneticPr fontId="23" type="noConversion"/>
  </si>
  <si>
    <r>
      <t>2.5ㆍ(1- f</t>
    </r>
    <r>
      <rPr>
        <vertAlign val="subscript"/>
        <sz val="9"/>
        <color indexed="8"/>
        <rFont val="맑은 고딕"/>
        <family val="3"/>
        <charset val="129"/>
      </rPr>
      <t xml:space="preserve">n </t>
    </r>
    <r>
      <rPr>
        <sz val="9"/>
        <color indexed="8"/>
        <rFont val="맑은 고딕"/>
        <family val="3"/>
        <charset val="129"/>
      </rPr>
      <t>/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))</t>
    </r>
    <phoneticPr fontId="23" type="noConversion"/>
  </si>
  <si>
    <t>θ</t>
  </si>
  <si>
    <t>º</t>
  </si>
  <si>
    <t>: 콘크리트 스트럿과 주인장 철근 사이의 경사각</t>
    <phoneticPr fontId="23" type="noConversion"/>
  </si>
  <si>
    <t>Alpha_cc_case02</t>
    <phoneticPr fontId="23" type="noConversion"/>
  </si>
  <si>
    <t>Alpha_cc_case03</t>
    <phoneticPr fontId="23" type="noConversion"/>
  </si>
  <si>
    <t>Check_Vd01</t>
    <phoneticPr fontId="23" type="noConversion"/>
  </si>
  <si>
    <t>Check_Vd02</t>
    <phoneticPr fontId="23" type="noConversion"/>
  </si>
  <si>
    <r>
      <t>0.1ㆍf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</si>
  <si>
    <t xml:space="preserve">  22˚ ≤ θ ≤ 45˚ 의 범위에서 선정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</si>
  <si>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</t>
    </r>
    <phoneticPr fontId="23" type="noConversion"/>
  </si>
  <si>
    <r>
      <t>1/6ㆍ(1 +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(14ㆍA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)) √(f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)ㆍA</t>
    </r>
    <r>
      <rPr>
        <vertAlign val="subscript"/>
        <sz val="9"/>
        <color indexed="8"/>
        <rFont val="맑은 고딕"/>
        <family val="3"/>
        <charset val="129"/>
      </rPr>
      <t>e</t>
    </r>
  </si>
  <si>
    <t>이므로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</si>
  <si>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</si>
  <si>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1/6ㆍ(10ㆍ</t>
    </r>
    <r>
      <rPr>
        <sz val="9"/>
        <color indexed="8"/>
        <rFont val="맑은 고딕"/>
        <family val="3"/>
        <charset val="129"/>
      </rPr>
      <t>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/(f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))ㆍ(1 +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(14ㆍA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)) √(f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)ㆍA</t>
    </r>
    <r>
      <rPr>
        <vertAlign val="subscript"/>
        <sz val="9"/>
        <color indexed="8"/>
        <rFont val="맑은 고딕"/>
        <family val="3"/>
        <charset val="129"/>
      </rPr>
      <t>e</t>
    </r>
    <phoneticPr fontId="23" type="noConversion"/>
  </si>
  <si>
    <t xml:space="preserve">여기서, </t>
  </si>
  <si>
    <r>
      <t>A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</si>
  <si>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>전단 유효단면적, 사각형단면은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ㆍd,  원형단면은 0.8ㆍA</t>
    </r>
    <r>
      <rPr>
        <vertAlign val="subscript"/>
        <sz val="9"/>
        <color indexed="8"/>
        <rFont val="맑은 고딕"/>
        <family val="3"/>
        <charset val="129"/>
      </rPr>
      <t>g</t>
    </r>
    <phoneticPr fontId="23" type="noConversion"/>
  </si>
  <si>
    <r>
      <t>s</t>
    </r>
    <r>
      <rPr>
        <vertAlign val="subscript"/>
        <sz val="9"/>
        <rFont val="맑은 고딕"/>
        <family val="3"/>
        <charset val="129"/>
      </rPr>
      <t>lim</t>
    </r>
    <phoneticPr fontId="37" type="noConversion"/>
  </si>
  <si>
    <r>
      <t>min [ 20ㆍD</t>
    </r>
    <r>
      <rPr>
        <vertAlign val="subscript"/>
        <sz val="9"/>
        <rFont val="맑은 고딕"/>
        <family val="3"/>
        <charset val="129"/>
      </rPr>
      <t xml:space="preserve">bar </t>
    </r>
    <r>
      <rPr>
        <sz val="9"/>
        <rFont val="맑은 고딕"/>
        <family val="3"/>
        <charset val="129"/>
      </rPr>
      <t>, H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 B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  400mm ]</t>
    </r>
    <phoneticPr fontId="23" type="noConversion"/>
  </si>
  <si>
    <t>mm</t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</si>
  <si>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&gt; 0.1ㆍf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</si>
  <si>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≤ 0.1ㆍf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</si>
  <si>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r>
      <t xml:space="preserve">  - 전단철근에 의한 전단강도(V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</si>
  <si>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</si>
  <si>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ㆍd / s</t>
    </r>
  </si>
  <si>
    <t>kN</t>
    <phoneticPr fontId="23" type="noConversion"/>
  </si>
  <si>
    <r>
      <t>0.5πㆍA</t>
    </r>
    <r>
      <rPr>
        <vertAlign val="subscript"/>
        <sz val="9"/>
        <color indexed="8"/>
        <rFont val="맑은 고딕"/>
        <family val="3"/>
        <charset val="129"/>
      </rPr>
      <t>sp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ㆍD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/ s</t>
    </r>
    <phoneticPr fontId="37" type="noConversion"/>
  </si>
  <si>
    <t>(원형단면의 나선철근 또는 원형후프띠철근)</t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</si>
  <si>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10"/>
        <color indexed="8"/>
        <rFont val="맑은 고딕"/>
        <family val="3"/>
        <charset val="129"/>
      </rPr>
      <t/>
    </r>
  </si>
  <si>
    <r>
      <t>전단철근으로 작용하는 띠철근의 단면적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</si>
  <si>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10"/>
        <color indexed="8"/>
        <rFont val="맑은 고딕"/>
        <family val="3"/>
        <charset val="129"/>
      </rPr>
      <t/>
    </r>
  </si>
  <si>
    <t>:</t>
    <phoneticPr fontId="23" type="noConversion"/>
  </si>
  <si>
    <t>d</t>
  </si>
  <si>
    <t>s</t>
  </si>
  <si>
    <r>
      <t>A</t>
    </r>
    <r>
      <rPr>
        <vertAlign val="subscript"/>
        <sz val="9"/>
        <color indexed="8"/>
        <rFont val="맑은 고딕"/>
        <family val="3"/>
        <charset val="129"/>
      </rPr>
      <t>sp</t>
    </r>
    <r>
      <rPr>
        <sz val="10"/>
        <color indexed="8"/>
        <rFont val="맑은 고딕"/>
        <family val="3"/>
        <charset val="129"/>
      </rPr>
      <t/>
    </r>
  </si>
  <si>
    <r>
      <t>D</t>
    </r>
    <r>
      <rPr>
        <vertAlign val="subscript"/>
        <sz val="9"/>
        <rFont val="맑은 고딕"/>
        <family val="3"/>
        <charset val="129"/>
      </rPr>
      <t>c</t>
    </r>
  </si>
  <si>
    <t xml:space="preserve">  - 전단강도 검토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</si>
  <si>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n</t>
    </r>
  </si>
  <si>
    <r>
      <t>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</t>
    </r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</si>
  <si>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</si>
  <si>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r>
      <t xml:space="preserve"> </t>
    </r>
    <r>
      <rPr>
        <sz val="9"/>
        <color indexed="8"/>
        <rFont val="맑은 고딕"/>
        <family val="3"/>
        <charset val="129"/>
      </rPr>
      <t xml:space="preserve">=&gt; </t>
    </r>
    <phoneticPr fontId="23" type="noConversion"/>
  </si>
  <si>
    <t>=</t>
    <phoneticPr fontId="37" type="noConversion"/>
  </si>
  <si>
    <t>mm</t>
    <phoneticPr fontId="37" type="noConversion"/>
  </si>
  <si>
    <r>
      <t>s</t>
    </r>
    <r>
      <rPr>
        <vertAlign val="subscript"/>
        <sz val="9"/>
        <rFont val="맑은 고딕"/>
        <family val="3"/>
        <charset val="129"/>
      </rPr>
      <t>use</t>
    </r>
    <phoneticPr fontId="37" type="noConversion"/>
  </si>
  <si>
    <t>- 내진설계를 위한 축방향 철근량 검토</t>
    <phoneticPr fontId="23" type="noConversion"/>
  </si>
  <si>
    <t>&lt;</t>
    <phoneticPr fontId="23" type="noConversion"/>
  </si>
  <si>
    <r>
      <t>0.01ㆍA</t>
    </r>
    <r>
      <rPr>
        <vertAlign val="subscript"/>
        <sz val="9"/>
        <color indexed="8"/>
        <rFont val="맑은 고딕"/>
        <family val="3"/>
        <charset val="129"/>
      </rPr>
      <t>g</t>
    </r>
    <phoneticPr fontId="37" type="noConversion"/>
  </si>
  <si>
    <t>...... NG</t>
    <phoneticPr fontId="23" type="noConversion"/>
  </si>
  <si>
    <t>&gt;</t>
    <phoneticPr fontId="23" type="noConversion"/>
  </si>
  <si>
    <r>
      <t>0.06ㆍA</t>
    </r>
    <r>
      <rPr>
        <vertAlign val="subscript"/>
        <sz val="9"/>
        <color indexed="8"/>
        <rFont val="맑은 고딕"/>
        <family val="3"/>
        <charset val="129"/>
      </rPr>
      <t>g</t>
    </r>
    <phoneticPr fontId="37" type="noConversion"/>
  </si>
  <si>
    <r>
      <t>0.01ㆍA</t>
    </r>
    <r>
      <rPr>
        <vertAlign val="subscript"/>
        <sz val="9"/>
        <color indexed="8"/>
        <rFont val="맑은 고딕"/>
        <family val="3"/>
        <charset val="129"/>
      </rPr>
      <t>g</t>
    </r>
    <phoneticPr fontId="37" type="noConversion"/>
  </si>
  <si>
    <r>
      <t>0.06ㆍA</t>
    </r>
    <r>
      <rPr>
        <vertAlign val="subscript"/>
        <sz val="9"/>
        <color indexed="8"/>
        <rFont val="맑은 고딕"/>
        <family val="3"/>
        <charset val="129"/>
      </rPr>
      <t>g</t>
    </r>
    <phoneticPr fontId="37" type="noConversion"/>
  </si>
  <si>
    <t>≤</t>
    <phoneticPr fontId="23" type="noConversion"/>
  </si>
  <si>
    <t>...... OK</t>
    <phoneticPr fontId="23" type="noConversion"/>
  </si>
  <si>
    <t>RebarAreaCheck_EQ02</t>
    <phoneticPr fontId="23" type="noConversion"/>
  </si>
  <si>
    <t>RebarAreaCheck_EQ03</t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</si>
  <si>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  <phoneticPr fontId="37" type="noConversion"/>
  </si>
  <si>
    <t xml:space="preserve">  - 철근 간격</t>
    <phoneticPr fontId="23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</si>
  <si>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sh1</t>
    </r>
    <phoneticPr fontId="37" type="noConversion"/>
  </si>
  <si>
    <r>
      <t>0.30ㆍaㆍh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 / 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)ㆍ(A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-1)</t>
    </r>
    <phoneticPr fontId="37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</si>
  <si>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sh2</t>
    </r>
    <phoneticPr fontId="37" type="noConversion"/>
  </si>
  <si>
    <r>
      <t>0.12ㆍaㆍh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/f</t>
    </r>
    <r>
      <rPr>
        <vertAlign val="subscript"/>
        <sz val="9"/>
        <rFont val="맑은 고딕"/>
        <family val="3"/>
        <charset val="129"/>
      </rPr>
      <t>yh</t>
    </r>
    <r>
      <rPr>
        <sz val="9"/>
        <rFont val="맑은 고딕"/>
        <family val="3"/>
        <charset val="129"/>
      </rPr>
      <t>)</t>
    </r>
    <phoneticPr fontId="37" type="noConversion"/>
  </si>
  <si>
    <t>mm</t>
    <phoneticPr fontId="37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</si>
  <si>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sh</t>
    </r>
    <phoneticPr fontId="37" type="noConversion"/>
  </si>
  <si>
    <t>mm</t>
    <phoneticPr fontId="37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</si>
  <si>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37" type="noConversion"/>
  </si>
  <si>
    <r>
      <t>단면을 가로지르는 보강띠철근을 포함하는 횡방향 철근의 총 단면적(mm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37" type="noConversion"/>
  </si>
  <si>
    <t>a</t>
  </si>
  <si>
    <t>띠철근의 수직간격 (mm)</t>
  </si>
  <si>
    <r>
      <t>h</t>
    </r>
    <r>
      <rPr>
        <vertAlign val="subscript"/>
        <sz val="9"/>
        <color indexed="8"/>
        <rFont val="맑은 고딕"/>
        <family val="3"/>
        <charset val="129"/>
      </rPr>
      <t>c</t>
    </r>
  </si>
  <si>
    <t>띠철근 기둥의 고려하는 방향으로의, 띠철근 외측표면을 기준으로 한 심부의 단면치수(mm)</t>
  </si>
  <si>
    <t>@</t>
  </si>
  <si>
    <t>legs</t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</si>
  <si>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</si>
  <si>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37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</si>
  <si>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</si>
  <si>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 </t>
    </r>
    <phoneticPr fontId="23" type="noConversion"/>
  </si>
  <si>
    <t>지진하중을 포함한 하중조합에 따른 기둥의 탄성모멘트</t>
    <phoneticPr fontId="23" type="noConversion"/>
  </si>
  <si>
    <t>기둥의 설계휨강도</t>
    <phoneticPr fontId="23" type="noConversion"/>
  </si>
  <si>
    <t>검토 조건</t>
    <phoneticPr fontId="23" type="noConversion"/>
  </si>
  <si>
    <t>kN</t>
    <phoneticPr fontId="37" type="noConversion"/>
  </si>
  <si>
    <t>kN.m</t>
    <phoneticPr fontId="37" type="noConversion"/>
  </si>
  <si>
    <t>MPa</t>
    <phoneticPr fontId="23" type="noConversion"/>
  </si>
  <si>
    <t>Mpa</t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</si>
  <si>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</si>
  <si>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r>
      <t>0.3ㆍf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  <phoneticPr fontId="23" type="noConversion"/>
  </si>
  <si>
    <t>=</t>
    <phoneticPr fontId="23" type="noConversion"/>
  </si>
  <si>
    <r>
      <t>λ</t>
    </r>
    <r>
      <rPr>
        <vertAlign val="subscript"/>
        <sz val="9"/>
        <color indexed="8"/>
        <rFont val="맑은 고딕"/>
        <family val="3"/>
        <charset val="129"/>
      </rPr>
      <t>O</t>
    </r>
  </si>
  <si>
    <t xml:space="preserve">1.25 + 0.05 R </t>
    <phoneticPr fontId="23" type="noConversion"/>
  </si>
  <si>
    <t xml:space="preserve">휨초과강도 </t>
    <phoneticPr fontId="23" type="noConversion"/>
  </si>
  <si>
    <t xml:space="preserve">교각의 최대소성힌지력 </t>
    <phoneticPr fontId="23" type="noConversion"/>
  </si>
  <si>
    <t>min ( 탄성전단력(R=1.0), 교각의 최대소성힌지력 )</t>
    <phoneticPr fontId="23" type="noConversion"/>
  </si>
  <si>
    <t>휨초과강도 / 교각길이(L)</t>
    <phoneticPr fontId="23" type="noConversion"/>
  </si>
  <si>
    <r>
      <t xml:space="preserve">  - 콘크리트에 의한 전단강도(V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</si>
  <si>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t>Title_5_1_ShearStrength_EQ</t>
    <phoneticPr fontId="23" type="noConversion"/>
  </si>
  <si>
    <t>Title_6_1_ShearStrength_EQ</t>
    <phoneticPr fontId="23" type="noConversion"/>
  </si>
  <si>
    <t>ShearStrength_Vc_01</t>
    <phoneticPr fontId="23" type="noConversion"/>
  </si>
  <si>
    <t>ShearStrength_Vc_02</t>
    <phoneticPr fontId="23" type="noConversion"/>
  </si>
  <si>
    <t>ShearStrength_Vc_03</t>
    <phoneticPr fontId="23" type="noConversion"/>
  </si>
  <si>
    <t>ShearStrength_Vs</t>
    <phoneticPr fontId="23" type="noConversion"/>
  </si>
  <si>
    <t>ShearStrength_Vn</t>
    <phoneticPr fontId="23" type="noConversion"/>
  </si>
  <si>
    <t xml:space="preserve"> =&gt;</t>
    <phoneticPr fontId="23" type="noConversion"/>
  </si>
  <si>
    <t>ShearStrength_Vs 적용</t>
    <phoneticPr fontId="23" type="noConversion"/>
  </si>
  <si>
    <t xml:space="preserve">  - 설계 전단력 산정</t>
    <phoneticPr fontId="23" type="noConversion"/>
  </si>
  <si>
    <t xml:space="preserve">  - 휨초과강도 계산</t>
    <phoneticPr fontId="23" type="noConversion"/>
  </si>
  <si>
    <r>
      <t xml:space="preserve">  - 콘크리트에 의한 전단강도(V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</si>
  <si>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r>
      <t xml:space="preserve">  - 전단철근에 의한 전단강도(V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</si>
  <si>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t xml:space="preserve">  - 전단강도 검토</t>
    <phoneticPr fontId="23" type="noConversion"/>
  </si>
  <si>
    <r>
      <t xml:space="preserve"> </t>
    </r>
    <r>
      <rPr>
        <sz val="9"/>
        <color indexed="8"/>
        <rFont val="맑은 고딕"/>
        <family val="3"/>
        <charset val="129"/>
      </rPr>
      <t>=&gt;</t>
    </r>
    <phoneticPr fontId="23" type="noConversion"/>
  </si>
  <si>
    <t xml:space="preserve">  - 소요연성도</t>
    <phoneticPr fontId="23" type="noConversion"/>
  </si>
  <si>
    <r>
      <t>μ</t>
    </r>
    <r>
      <rPr>
        <vertAlign val="subscript"/>
        <sz val="9"/>
        <color indexed="8"/>
        <rFont val="맑은 고딕"/>
        <family val="3"/>
        <charset val="129"/>
      </rPr>
      <t>Δ</t>
    </r>
  </si>
  <si>
    <r>
      <t>λ</t>
    </r>
    <r>
      <rPr>
        <vertAlign val="subscript"/>
        <sz val="9"/>
        <color indexed="8"/>
        <rFont val="맑은 고딕"/>
        <family val="3"/>
        <charset val="129"/>
      </rPr>
      <t>DR</t>
    </r>
    <r>
      <rPr>
        <sz val="9"/>
        <color indexed="8"/>
        <rFont val="맑은 고딕"/>
        <family val="3"/>
        <charset val="129"/>
      </rPr>
      <t>ㆍR</t>
    </r>
    <r>
      <rPr>
        <vertAlign val="subscript"/>
        <sz val="9"/>
        <color indexed="8"/>
        <rFont val="맑은 고딕"/>
        <family val="3"/>
        <charset val="129"/>
      </rPr>
      <t>req</t>
    </r>
  </si>
  <si>
    <r>
      <t>λ</t>
    </r>
    <r>
      <rPr>
        <vertAlign val="subscript"/>
        <sz val="9"/>
        <color indexed="8"/>
        <rFont val="맑은 고딕"/>
        <family val="3"/>
        <charset val="129"/>
      </rPr>
      <t>DR</t>
    </r>
    <r>
      <rPr>
        <sz val="9"/>
        <color indexed="8"/>
        <rFont val="맑은 고딕"/>
        <family val="3"/>
        <charset val="129"/>
      </rPr>
      <t/>
    </r>
    <phoneticPr fontId="23" type="noConversion"/>
  </si>
  <si>
    <r>
      <t>(1 - 1/ R</t>
    </r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)ㆍ(1.25ㆍT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/T) + 1/ R</t>
    </r>
    <r>
      <rPr>
        <vertAlign val="subscript"/>
        <sz val="9"/>
        <color indexed="8"/>
        <rFont val="맑은 고딕"/>
        <family val="3"/>
        <charset val="129"/>
      </rPr>
      <t>req</t>
    </r>
    <phoneticPr fontId="23" type="noConversion"/>
  </si>
  <si>
    <r>
      <t>kㆍ√ 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b/>
        <sz val="9"/>
        <color indexed="8"/>
        <rFont val="맑은 고딕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e</t>
    </r>
  </si>
  <si>
    <t xml:space="preserve"> </t>
    <phoneticPr fontId="23" type="noConversion"/>
  </si>
  <si>
    <t>k</t>
  </si>
  <si>
    <r>
      <t>( μ</t>
    </r>
    <r>
      <rPr>
        <vertAlign val="subscript"/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</rPr>
      <t xml:space="preserve"> ≤ 2.0 )</t>
    </r>
    <phoneticPr fontId="23" type="noConversion"/>
  </si>
  <si>
    <r>
      <t>0.3 - 0.1 ( μ</t>
    </r>
    <r>
      <rPr>
        <vertAlign val="subscript"/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</rPr>
      <t xml:space="preserve"> - 2)</t>
    </r>
    <phoneticPr fontId="23" type="noConversion"/>
  </si>
  <si>
    <r>
      <t>( μ</t>
    </r>
    <r>
      <rPr>
        <vertAlign val="subscript"/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</rPr>
      <t xml:space="preserve"> ＞2.0 )</t>
    </r>
    <phoneticPr fontId="23" type="noConversion"/>
  </si>
  <si>
    <r>
      <t>전단 유효단면적, 원형단면과 사각형단면에 대하여 0.8ㆍA</t>
    </r>
    <r>
      <rPr>
        <vertAlign val="subscript"/>
        <sz val="9"/>
        <color indexed="8"/>
        <rFont val="맑은 고딕"/>
        <family val="3"/>
        <charset val="129"/>
      </rPr>
      <t>g</t>
    </r>
  </si>
  <si>
    <r>
      <t>I형단면이나 사각형중공단면과 같이 복부가 구분되는 단면은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 (복부폭 유효깊이)</t>
    </r>
  </si>
  <si>
    <r>
      <t xml:space="preserve">  - 축력에 의한 전단강도(V</t>
    </r>
    <r>
      <rPr>
        <vertAlign val="subscript"/>
        <sz val="9"/>
        <color indexed="8"/>
        <rFont val="맑은 고딕"/>
        <family val="3"/>
        <charset val="129"/>
      </rPr>
      <t>p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</si>
  <si>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p</t>
    </r>
  </si>
  <si>
    <r>
      <t>0.15ㆍP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ㆍh / L</t>
    </r>
    <r>
      <rPr>
        <vertAlign val="subscript"/>
        <sz val="9"/>
        <color indexed="8"/>
        <rFont val="맑은 고딕"/>
        <family val="3"/>
        <charset val="129"/>
      </rPr>
      <t>s</t>
    </r>
  </si>
  <si>
    <t>교각의 최소 계수 축력 (N)</t>
  </si>
  <si>
    <t>h</t>
  </si>
  <si>
    <t>고려하는 방향으로의 단면 최대 두께</t>
  </si>
  <si>
    <r>
      <t>L</t>
    </r>
    <r>
      <rPr>
        <vertAlign val="subscript"/>
        <sz val="9"/>
        <color indexed="8"/>
        <rFont val="맑은 고딕"/>
        <family val="3"/>
        <charset val="129"/>
      </rPr>
      <t>s</t>
    </r>
  </si>
  <si>
    <t>기둥형상비의 기준이 되는 기둥 길이</t>
  </si>
  <si>
    <r>
      <t>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+ V</t>
    </r>
    <r>
      <rPr>
        <vertAlign val="subscript"/>
        <sz val="9"/>
        <rFont val="맑은 고딕"/>
        <family val="3"/>
        <charset val="129"/>
      </rPr>
      <t>p</t>
    </r>
  </si>
  <si>
    <t xml:space="preserve">  - 원형기둥에서 심부구속 횡방향 철근의 총 소요 단면적</t>
    <phoneticPr fontId="23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</si>
  <si>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s1</t>
    </r>
    <phoneticPr fontId="37" type="noConversion"/>
  </si>
  <si>
    <r>
      <t>0.45ㆍ(A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- 1)ㆍ(f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/f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</t>
    </r>
    <phoneticPr fontId="37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</si>
  <si>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s2</t>
    </r>
    <phoneticPr fontId="37" type="noConversion"/>
  </si>
  <si>
    <r>
      <t>0.12ㆍ(f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/f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</t>
    </r>
    <phoneticPr fontId="37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</si>
  <si>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s</t>
    </r>
    <phoneticPr fontId="37" type="noConversion"/>
  </si>
  <si>
    <r>
      <t>max[ ρ</t>
    </r>
    <r>
      <rPr>
        <vertAlign val="subscript"/>
        <sz val="9"/>
        <color indexed="8"/>
        <rFont val="맑은 고딕"/>
        <family val="3"/>
        <charset val="129"/>
      </rPr>
      <t>s1</t>
    </r>
    <r>
      <rPr>
        <sz val="9"/>
        <color indexed="8"/>
        <rFont val="맑은 고딕"/>
        <family val="3"/>
        <charset val="129"/>
      </rPr>
      <t xml:space="preserve"> , ρ</t>
    </r>
    <r>
      <rPr>
        <vertAlign val="subscript"/>
        <sz val="9"/>
        <color indexed="8"/>
        <rFont val="맑은 고딕"/>
        <family val="3"/>
        <charset val="129"/>
      </rPr>
      <t>s2</t>
    </r>
    <r>
      <rPr>
        <sz val="9"/>
        <color indexed="8"/>
        <rFont val="맑은 고딕"/>
        <family val="3"/>
        <charset val="129"/>
      </rPr>
      <t xml:space="preserve"> ]</t>
    </r>
    <phoneticPr fontId="37" type="noConversion"/>
  </si>
  <si>
    <r>
      <t>(ρ</t>
    </r>
    <r>
      <rPr>
        <vertAlign val="subscript"/>
        <sz val="9"/>
        <color indexed="8"/>
        <rFont val="맑은 고딕"/>
        <family val="3"/>
        <charset val="129"/>
      </rPr>
      <t>sㆍ</t>
    </r>
    <r>
      <rPr>
        <sz val="9"/>
        <color indexed="8"/>
        <rFont val="맑은 고딕"/>
        <family val="3"/>
        <charset val="129"/>
      </rPr>
      <t>d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ㆍs) / 4 </t>
    </r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</si>
  <si>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sp</t>
    </r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</si>
  <si>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sp</t>
    </r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</si>
  <si>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sh</t>
    </r>
  </si>
  <si>
    <r>
      <t>0.9ㆍaㆍh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ㆍ(0.008ㆍαㆍβㆍ(f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 / 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 + γ)</t>
    </r>
  </si>
  <si>
    <t>α</t>
    <phoneticPr fontId="23" type="noConversion"/>
  </si>
  <si>
    <r>
      <t>3ㆍ(μ</t>
    </r>
    <r>
      <rPr>
        <vertAlign val="subscript"/>
        <sz val="9"/>
        <color indexed="8"/>
        <rFont val="맑은 고딕"/>
        <family val="3"/>
        <charset val="129"/>
      </rPr>
      <t>Φ</t>
    </r>
    <r>
      <rPr>
        <sz val="9"/>
        <color indexed="8"/>
        <rFont val="맑은 고딕"/>
        <family val="3"/>
        <charset val="129"/>
      </rPr>
      <t xml:space="preserve"> + 1)ㆍP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 + 0.8 μ</t>
    </r>
    <r>
      <rPr>
        <vertAlign val="subscript"/>
        <sz val="9"/>
        <color indexed="8"/>
        <rFont val="맑은 고딕"/>
        <family val="3"/>
        <charset val="129"/>
      </rPr>
      <t>Φ</t>
    </r>
    <r>
      <rPr>
        <sz val="9"/>
        <color indexed="8"/>
        <rFont val="맑은 고딕"/>
        <family val="3"/>
        <charset val="129"/>
      </rPr>
      <t xml:space="preserve"> - 3.5</t>
    </r>
    <phoneticPr fontId="23" type="noConversion"/>
  </si>
  <si>
    <t>β</t>
  </si>
  <si>
    <r>
      <t>(f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 xml:space="preserve"> / 350) - 0.12</t>
    </r>
    <phoneticPr fontId="23" type="noConversion"/>
  </si>
  <si>
    <t>γ</t>
  </si>
  <si>
    <r>
      <t>0.1 ( ρ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 xml:space="preserve"> - 0.01 )</t>
    </r>
    <phoneticPr fontId="23" type="noConversion"/>
  </si>
  <si>
    <t>:</t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</si>
  <si>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37" type="noConversion"/>
  </si>
  <si>
    <r>
      <t>d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</si>
  <si>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0.008ㆍαㆍβㆍ(f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 / 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 + γ</t>
    </r>
  </si>
  <si>
    <t>소요변위연성도 :</t>
    <phoneticPr fontId="23" type="noConversion"/>
  </si>
  <si>
    <t>소요곡률연성도 :</t>
    <phoneticPr fontId="23" type="noConversion"/>
  </si>
  <si>
    <r>
      <t>μ</t>
    </r>
    <r>
      <rPr>
        <vertAlign val="subscript"/>
        <sz val="9"/>
        <color indexed="8"/>
        <rFont val="맑은 고딕"/>
        <family val="3"/>
        <charset val="129"/>
      </rPr>
      <t>Φ</t>
    </r>
    <phoneticPr fontId="23" type="noConversion"/>
  </si>
  <si>
    <r>
      <t>(μ</t>
    </r>
    <r>
      <rPr>
        <vertAlign val="subscript"/>
        <sz val="9"/>
        <color indexed="8"/>
        <rFont val="맑은 고딕"/>
        <family val="3"/>
        <charset val="129"/>
      </rPr>
      <t>Δ</t>
    </r>
    <r>
      <rPr>
        <sz val="9"/>
        <color indexed="8"/>
        <rFont val="맑은 고딕"/>
        <family val="3"/>
        <charset val="129"/>
      </rPr>
      <t xml:space="preserve"> - 0.5ㆍ{0.7+0.75ㆍ(h/L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)} ) / ( 0.13ㆍ(1.1+h/L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 )</t>
    </r>
    <phoneticPr fontId="23" type="noConversion"/>
  </si>
  <si>
    <t>: 고려하는 방향으로의 단면 최대 두께</t>
    <phoneticPr fontId="23" type="noConversion"/>
  </si>
  <si>
    <t>: 기둥형상비의 기준이 되는 기둥 길이</t>
    <phoneticPr fontId="23" type="noConversion"/>
  </si>
  <si>
    <t>기둥의 축방향 철근비</t>
  </si>
  <si>
    <r>
      <t>ρ</t>
    </r>
    <r>
      <rPr>
        <vertAlign val="subscript"/>
        <sz val="9"/>
        <color indexed="8"/>
        <rFont val="맑은 고딕"/>
        <family val="3"/>
        <charset val="129"/>
      </rPr>
      <t>l</t>
    </r>
    <phoneticPr fontId="23" type="noConversion"/>
  </si>
  <si>
    <r>
      <t>단면을 가로지르는 보강띠철근을 포함하는 횡방향 철근의 총 단면적(mm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23" type="noConversion"/>
  </si>
  <si>
    <t>Interaction_Factor01</t>
    <phoneticPr fontId="23" type="noConversion"/>
  </si>
  <si>
    <t>Interaction_Factor02</t>
    <phoneticPr fontId="23" type="noConversion"/>
  </si>
  <si>
    <r>
      <t>:</t>
    </r>
    <r>
      <rPr>
        <sz val="9"/>
        <color indexed="8"/>
        <rFont val="맑은 고딕"/>
        <family val="3"/>
        <charset val="129"/>
      </rPr>
      <t xml:space="preserve"> 변위연성도-응답수정계수 상관계수</t>
    </r>
    <phoneticPr fontId="23" type="noConversion"/>
  </si>
  <si>
    <t>F_ShearStrength_Vc</t>
    <phoneticPr fontId="23" type="noConversion"/>
  </si>
  <si>
    <t>F_ShearStrength_k01</t>
    <phoneticPr fontId="23" type="noConversion"/>
  </si>
  <si>
    <t>F_ShearStrength_k02</t>
    <phoneticPr fontId="23" type="noConversion"/>
  </si>
  <si>
    <t>Title_2_MagnifiedMoment</t>
    <phoneticPr fontId="23" type="noConversion"/>
  </si>
  <si>
    <t>_3_DeepRebar</t>
    <phoneticPr fontId="23" type="noConversion"/>
  </si>
  <si>
    <t>Design_Vu</t>
    <phoneticPr fontId="23" type="noConversion"/>
  </si>
  <si>
    <r>
      <t>C</t>
    </r>
    <r>
      <rPr>
        <vertAlign val="subscript"/>
        <sz val="9"/>
        <rFont val="맑은 고딕"/>
        <family val="3"/>
        <charset val="129"/>
      </rPr>
      <t>y</t>
    </r>
    <phoneticPr fontId="23" type="noConversion"/>
  </si>
  <si>
    <r>
      <t>C</t>
    </r>
    <r>
      <rPr>
        <vertAlign val="subscript"/>
        <sz val="9"/>
        <rFont val="맑은 고딕"/>
        <family val="3"/>
        <charset val="129"/>
      </rPr>
      <t>z</t>
    </r>
    <phoneticPr fontId="23" type="noConversion"/>
  </si>
  <si>
    <t>5.1 극단한계상태(지진시)</t>
    <phoneticPr fontId="23" type="noConversion"/>
  </si>
  <si>
    <r>
      <t>(내진일</t>
    </r>
    <r>
      <rPr>
        <sz val="9"/>
        <color indexed="8"/>
        <rFont val="맑은 고딕"/>
        <family val="3"/>
        <charset val="129"/>
      </rPr>
      <t xml:space="preserve"> 경우)</t>
    </r>
    <phoneticPr fontId="23" type="noConversion"/>
  </si>
  <si>
    <r>
      <t>겹침이음 위치 아닌 일반 단면에서의 축방향 철근 단면적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</si>
  <si>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t>1. Default Option</t>
    <phoneticPr fontId="40" type="noConversion"/>
  </si>
  <si>
    <t>Option Font Setting &lt; 위치 : Excel 옵션 \ 기본설정 \ 새 통합문서 만들기 &gt;</t>
    <phoneticPr fontId="41" type="noConversion"/>
  </si>
  <si>
    <t>- 폰트</t>
    <phoneticPr fontId="41" type="noConversion"/>
  </si>
  <si>
    <t>:</t>
    <phoneticPr fontId="41" type="noConversion"/>
  </si>
  <si>
    <t>돋움</t>
    <phoneticPr fontId="41" type="noConversion"/>
  </si>
  <si>
    <t>- 폰트사이즈</t>
    <phoneticPr fontId="41" type="noConversion"/>
  </si>
  <si>
    <t>11</t>
    <phoneticPr fontId="41" type="noConversion"/>
  </si>
  <si>
    <t>Report Font Setting</t>
    <phoneticPr fontId="41" type="noConversion"/>
  </si>
  <si>
    <t>[Office 2003 인 경우] Report Font Setting</t>
    <phoneticPr fontId="41" type="noConversion"/>
  </si>
  <si>
    <t>맑은 고딕</t>
    <phoneticPr fontId="41" type="noConversion"/>
  </si>
  <si>
    <t>굴림체</t>
    <phoneticPr fontId="41" type="noConversion"/>
  </si>
  <si>
    <t>9</t>
    <phoneticPr fontId="41" type="noConversion"/>
  </si>
  <si>
    <t>Page Size Setting</t>
    <phoneticPr fontId="41" type="noConversion"/>
  </si>
  <si>
    <t>- 열 너비</t>
    <phoneticPr fontId="41" type="noConversion"/>
  </si>
  <si>
    <t>2.0</t>
    <phoneticPr fontId="41" type="noConversion"/>
  </si>
  <si>
    <t>- 행 높이</t>
    <phoneticPr fontId="41" type="noConversion"/>
  </si>
  <si>
    <t>15.0</t>
    <phoneticPr fontId="41" type="noConversion"/>
  </si>
  <si>
    <t>- 출력 여백 표시</t>
    <phoneticPr fontId="41" type="noConversion"/>
  </si>
  <si>
    <t>여백 Steel, RC (Beam, Column)과 동일하게 정렬함</t>
    <phoneticPr fontId="4" type="noConversion"/>
  </si>
  <si>
    <r>
      <rPr>
        <b/>
        <sz val="9"/>
        <color indexed="8"/>
        <rFont val="맑은 고딕"/>
        <family val="3"/>
        <charset val="129"/>
      </rPr>
      <t>Ⅰ</t>
    </r>
    <r>
      <rPr>
        <b/>
        <sz val="9"/>
        <color indexed="8"/>
        <rFont val="맑은 고딕"/>
        <family val="3"/>
        <charset val="129"/>
      </rPr>
      <t>. 기둥단면설계 요약</t>
    </r>
    <phoneticPr fontId="42" type="noConversion"/>
  </si>
  <si>
    <t>비고</t>
    <phoneticPr fontId="42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</si>
  <si>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(kN)</t>
    </r>
    <phoneticPr fontId="42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</si>
  <si>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
(kN)</t>
    </r>
    <phoneticPr fontId="42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</si>
  <si>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(kN.m)</t>
    </r>
    <phoneticPr fontId="42" type="noConversion"/>
  </si>
  <si>
    <t>판정</t>
    <phoneticPr fontId="42" type="noConversion"/>
  </si>
  <si>
    <t>OK</t>
    <phoneticPr fontId="42" type="noConversion"/>
  </si>
  <si>
    <t>판정</t>
    <phoneticPr fontId="42" type="noConversion"/>
  </si>
  <si>
    <t>S_ShearSummary02</t>
    <phoneticPr fontId="4" type="noConversion"/>
  </si>
  <si>
    <r>
      <rPr>
        <b/>
        <vertAlign val="subscript"/>
        <sz val="9"/>
        <color indexed="8"/>
        <rFont val="맑은 고딕"/>
        <family val="3"/>
        <charset val="129"/>
      </rPr>
      <t>use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>s</t>
    </r>
    <r>
      <rPr>
        <b/>
        <sz val="9"/>
        <color indexed="8"/>
        <rFont val="맑은 고딕"/>
        <family val="3"/>
        <charset val="129"/>
      </rPr>
      <t xml:space="preserve"> 
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2" type="noConversion"/>
  </si>
  <si>
    <t>S_Title_I_ShearSummary</t>
    <phoneticPr fontId="4" type="noConversion"/>
  </si>
  <si>
    <t>S_ShearSummary_Header</t>
    <phoneticPr fontId="4" type="noConversion"/>
  </si>
  <si>
    <t>S_ShearSummary01</t>
    <phoneticPr fontId="4" type="noConversion"/>
  </si>
  <si>
    <t>S_Title_I_ShearSummary_EQ</t>
    <phoneticPr fontId="4" type="noConversion"/>
  </si>
  <si>
    <t>S_ShearSummary_Header_EQ</t>
    <phoneticPr fontId="4" type="noConversion"/>
  </si>
  <si>
    <r>
      <t>max [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sh1</t>
    </r>
    <r>
      <rPr>
        <sz val="9"/>
        <rFont val="맑은 고딕"/>
        <family val="3"/>
        <charset val="129"/>
      </rPr>
      <t xml:space="preserve">,  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sh2</t>
    </r>
    <r>
      <rPr>
        <sz val="9"/>
        <rFont val="맑은 고딕"/>
        <family val="3"/>
        <charset val="129"/>
      </rPr>
      <t>]</t>
    </r>
    <phoneticPr fontId="37" type="noConversion"/>
  </si>
  <si>
    <t>(사각형)</t>
    <phoneticPr fontId="4" type="noConversion"/>
  </si>
  <si>
    <t>(원형)</t>
    <phoneticPr fontId="4" type="noConversion"/>
  </si>
  <si>
    <t>OK</t>
    <phoneticPr fontId="42" type="noConversion"/>
  </si>
  <si>
    <t>NG</t>
    <phoneticPr fontId="42" type="noConversion"/>
  </si>
  <si>
    <t>OK</t>
    <phoneticPr fontId="42" type="noConversion"/>
  </si>
  <si>
    <t>NG</t>
    <phoneticPr fontId="42" type="noConversion"/>
  </si>
  <si>
    <t>LateralFixed</t>
    <phoneticPr fontId="23" type="noConversion"/>
  </si>
  <si>
    <t>Title_2_2_CriticalLoad</t>
    <phoneticPr fontId="23" type="noConversion"/>
  </si>
  <si>
    <t>CriticalLoad</t>
    <phoneticPr fontId="23" type="noConversion"/>
  </si>
  <si>
    <t>CriticalLoad_Table_Header</t>
    <phoneticPr fontId="23" type="noConversion"/>
  </si>
  <si>
    <r>
      <t>EI</t>
    </r>
    <r>
      <rPr>
        <b/>
        <vertAlign val="subscript"/>
        <sz val="9"/>
        <rFont val="맑은 고딕"/>
        <family val="3"/>
        <charset val="129"/>
      </rPr>
      <t>y</t>
    </r>
    <r>
      <rPr>
        <b/>
        <sz val="9"/>
        <rFont val="맑은 고딕"/>
        <family val="3"/>
        <charset val="129"/>
      </rPr>
      <t xml:space="preserve">
(kNㆍm²)</t>
    </r>
    <phoneticPr fontId="23" type="noConversion"/>
  </si>
  <si>
    <t>SlendernessRatio_Fixed_Table_Header</t>
    <phoneticPr fontId="23" type="noConversion"/>
  </si>
  <si>
    <t>Title_2_3_2_SlendernessRatio_NonFixed</t>
    <phoneticPr fontId="23" type="noConversion"/>
  </si>
  <si>
    <t>SlendernessRatio_NonFixed_Table_Header</t>
    <phoneticPr fontId="23" type="noConversion"/>
  </si>
  <si>
    <t>Title_2_3_3_MagnifiedMoment</t>
    <phoneticPr fontId="23" type="noConversion"/>
  </si>
  <si>
    <t>Φ</t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</si>
  <si>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
(kN)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</si>
  <si>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e</t>
    </r>
    <r>
      <rPr>
        <b/>
        <sz val="9"/>
        <rFont val="맑은 고딕"/>
        <family val="3"/>
        <charset val="129"/>
      </rPr>
      <t xml:space="preserve">
(kN)</t>
    </r>
    <phoneticPr fontId="23" type="noConversion"/>
  </si>
  <si>
    <r>
      <t>δ</t>
    </r>
    <r>
      <rPr>
        <b/>
        <vertAlign val="subscript"/>
        <sz val="9"/>
        <color indexed="8"/>
        <rFont val="맑은 고딕"/>
        <family val="3"/>
        <charset val="129"/>
      </rPr>
      <t>b</t>
    </r>
    <r>
      <rPr>
        <b/>
        <sz val="9"/>
        <color indexed="8"/>
        <rFont val="맑은 고딕"/>
        <family val="3"/>
        <charset val="129"/>
      </rPr>
      <t>ㆍM</t>
    </r>
    <r>
      <rPr>
        <b/>
        <vertAlign val="subscript"/>
        <sz val="9"/>
        <color indexed="8"/>
        <rFont val="맑은 고딕"/>
        <family val="3"/>
        <charset val="129"/>
      </rPr>
      <t>2b</t>
    </r>
    <phoneticPr fontId="23" type="noConversion"/>
  </si>
  <si>
    <r>
      <t>δ</t>
    </r>
    <r>
      <rPr>
        <b/>
        <vertAlign val="subscript"/>
        <sz val="9"/>
        <rFont val="맑은 고딕"/>
        <family val="3"/>
        <charset val="129"/>
      </rPr>
      <t>s</t>
    </r>
    <r>
      <rPr>
        <b/>
        <sz val="9"/>
        <rFont val="맑은 고딕"/>
        <family val="3"/>
        <charset val="129"/>
      </rPr>
      <t>ㆍM</t>
    </r>
    <r>
      <rPr>
        <b/>
        <vertAlign val="subscript"/>
        <sz val="9"/>
        <rFont val="맑은 고딕"/>
        <family val="3"/>
        <charset val="129"/>
      </rPr>
      <t>2s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</si>
  <si>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</si>
  <si>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t>Title_2_3_4_MemberForce_Summary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</si>
  <si>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 xml:space="preserve">u  </t>
    </r>
    <r>
      <rPr>
        <b/>
        <sz val="9"/>
        <color indexed="8"/>
        <rFont val="맑은 고딕"/>
        <family val="3"/>
        <charset val="129"/>
      </rPr>
      <t>(kN)</t>
    </r>
    <phoneticPr fontId="23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</si>
  <si>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 xml:space="preserve">cy  </t>
    </r>
    <r>
      <rPr>
        <b/>
        <sz val="9"/>
        <color indexed="8"/>
        <rFont val="맑은 고딕"/>
        <family val="3"/>
        <charset val="129"/>
      </rPr>
      <t>(kN.m)</t>
    </r>
    <phoneticPr fontId="23" type="noConversion"/>
  </si>
  <si>
    <t>Title_2_Column_DesignCondition</t>
    <phoneticPr fontId="23" type="noConversion"/>
  </si>
  <si>
    <t>Title_2_1_Material</t>
    <phoneticPr fontId="23" type="noConversion"/>
  </si>
  <si>
    <t>Material</t>
    <phoneticPr fontId="23" type="noConversion"/>
  </si>
  <si>
    <t>Title_2_2_DesignCondition</t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</si>
  <si>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</si>
  <si>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α</t>
    </r>
    <r>
      <rPr>
        <vertAlign val="subscript"/>
        <sz val="9"/>
        <rFont val="맑은 고딕"/>
        <family val="3"/>
        <charset val="129"/>
      </rPr>
      <t>cc</t>
    </r>
    <phoneticPr fontId="23" type="noConversion"/>
  </si>
  <si>
    <t>Section_Track</t>
    <phoneticPr fontId="23" type="noConversion"/>
  </si>
  <si>
    <t>Section_Octagon</t>
    <phoneticPr fontId="23" type="noConversion"/>
  </si>
  <si>
    <t>Section_Box</t>
    <phoneticPr fontId="23" type="noConversion"/>
  </si>
  <si>
    <t>Section_Pipe</t>
    <phoneticPr fontId="23" type="noConversion"/>
  </si>
  <si>
    <t>Section_SOctagon</t>
    <phoneticPr fontId="23" type="noConversion"/>
  </si>
  <si>
    <t>Section_STrack</t>
    <phoneticPr fontId="23" type="noConversion"/>
  </si>
  <si>
    <t>Section_General</t>
    <phoneticPr fontId="23" type="noConversion"/>
  </si>
  <si>
    <r>
      <t>H</t>
    </r>
    <r>
      <rPr>
        <vertAlign val="subscript"/>
        <sz val="9"/>
        <rFont val="맑은 고딕"/>
        <family val="3"/>
        <charset val="129"/>
      </rPr>
      <t>max</t>
    </r>
    <phoneticPr fontId="23" type="noConversion"/>
  </si>
  <si>
    <r>
      <t>B</t>
    </r>
    <r>
      <rPr>
        <vertAlign val="subscript"/>
        <sz val="9"/>
        <rFont val="맑은 고딕"/>
        <family val="3"/>
        <charset val="129"/>
      </rPr>
      <t>max</t>
    </r>
    <phoneticPr fontId="23" type="noConversion"/>
  </si>
  <si>
    <t>Title_2_4_RebarArea</t>
    <phoneticPr fontId="23" type="noConversion"/>
  </si>
  <si>
    <t>RebarArea_Used</t>
    <phoneticPr fontId="23" type="noConversion"/>
  </si>
  <si>
    <t>RebarArea_Total</t>
    <phoneticPr fontId="23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</si>
  <si>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use</t>
    </r>
    <phoneticPr fontId="23" type="noConversion"/>
  </si>
  <si>
    <t>RebarAreaCheck_EQ00</t>
    <phoneticPr fontId="23" type="noConversion"/>
  </si>
  <si>
    <t>RebarAreaCheck_EQ01</t>
    <phoneticPr fontId="23" type="noConversion"/>
  </si>
  <si>
    <t>RebarAreaCheck_ref</t>
    <phoneticPr fontId="23" type="noConversion"/>
  </si>
  <si>
    <t>Title_3_SectionCheck</t>
    <phoneticPr fontId="23" type="noConversion"/>
  </si>
  <si>
    <t>4) PM상관도</t>
    <phoneticPr fontId="23" type="noConversion"/>
  </si>
  <si>
    <t xml:space="preserve"> 1) 횡구속구조물의 세장비 검토</t>
    <phoneticPr fontId="23" type="noConversion"/>
  </si>
  <si>
    <t xml:space="preserve"> 2) 비횡구속구조물의 세장비 검토</t>
    <phoneticPr fontId="23" type="noConversion"/>
  </si>
  <si>
    <t xml:space="preserve"> 3) 확대모멘트 계산</t>
    <phoneticPr fontId="23" type="noConversion"/>
  </si>
  <si>
    <t xml:space="preserve"> 4) 요약</t>
    <phoneticPr fontId="23" type="noConversion"/>
  </si>
  <si>
    <t>Title_LoadCase</t>
    <phoneticPr fontId="23" type="noConversion"/>
  </si>
  <si>
    <t>4. 전단검토</t>
    <phoneticPr fontId="23" type="noConversion"/>
  </si>
  <si>
    <t>5. 전단검토</t>
    <phoneticPr fontId="23" type="noConversion"/>
  </si>
  <si>
    <t>4.1 극한한계상태(상시)</t>
    <phoneticPr fontId="23" type="noConversion"/>
  </si>
  <si>
    <t>4.1 극단한계상태(지진시)</t>
    <phoneticPr fontId="23" type="noConversion"/>
  </si>
  <si>
    <t>Title_5_ShearCheck</t>
    <phoneticPr fontId="23" type="noConversion"/>
  </si>
  <si>
    <t>&lt;z축검토&gt;</t>
    <phoneticPr fontId="23" type="noConversion"/>
  </si>
  <si>
    <t>ShearStrength_Shear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</si>
  <si>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uy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</si>
  <si>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uz</t>
    </r>
    <phoneticPr fontId="23" type="noConversion"/>
  </si>
  <si>
    <t>Check_Vd_z</t>
    <phoneticPr fontId="23" type="noConversion"/>
  </si>
  <si>
    <t>Check_Vcd_z</t>
    <phoneticPr fontId="23" type="noConversion"/>
  </si>
  <si>
    <t>Check_Vcd02</t>
    <phoneticPr fontId="23" type="noConversion"/>
  </si>
  <si>
    <t>Check_Vd_y</t>
    <phoneticPr fontId="23" type="noConversion"/>
  </si>
  <si>
    <t>notDesigned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</si>
  <si>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ny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</si>
  <si>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uy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</si>
  <si>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nz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</si>
  <si>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uz</t>
    </r>
    <phoneticPr fontId="23" type="noConversion"/>
  </si>
  <si>
    <t>ShearStrength_Vny</t>
    <phoneticPr fontId="23" type="noConversion"/>
  </si>
  <si>
    <t>ShearStrength_Vnz</t>
    <phoneticPr fontId="23" type="noConversion"/>
  </si>
  <si>
    <t>ShearStrength_Rect</t>
    <phoneticPr fontId="23" type="noConversion"/>
  </si>
  <si>
    <t>DeepRebar_Area_Rec</t>
    <phoneticPr fontId="23" type="noConversion"/>
  </si>
  <si>
    <r>
      <t>( 1차모드 주기 T ≥ 1.25 T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)</t>
    </r>
    <phoneticPr fontId="23" type="noConversion"/>
  </si>
  <si>
    <t>F_ShearStrength_Vp</t>
    <phoneticPr fontId="23" type="noConversion"/>
  </si>
  <si>
    <t>F_ShearStrength_Vny</t>
    <phoneticPr fontId="23" type="noConversion"/>
  </si>
  <si>
    <t>DeepRebar_Distance</t>
    <phoneticPr fontId="23" type="noConversion"/>
  </si>
  <si>
    <t>F_DeepRebar_Area_Rec</t>
    <phoneticPr fontId="23" type="noConversion"/>
  </si>
  <si>
    <t>K</t>
    <phoneticPr fontId="23" type="noConversion"/>
  </si>
  <si>
    <r>
      <t>l</t>
    </r>
    <r>
      <rPr>
        <b/>
        <vertAlign val="subscript"/>
        <sz val="9"/>
        <rFont val="맑은 고딕"/>
        <family val="3"/>
        <charset val="129"/>
      </rPr>
      <t>uy</t>
    </r>
    <phoneticPr fontId="23" type="noConversion"/>
  </si>
  <si>
    <r>
      <t>l</t>
    </r>
    <r>
      <rPr>
        <b/>
        <vertAlign val="subscript"/>
        <sz val="9"/>
        <rFont val="맑은 고딕"/>
        <family val="3"/>
        <charset val="129"/>
      </rPr>
      <t>uz</t>
    </r>
    <phoneticPr fontId="23" type="noConversion"/>
  </si>
  <si>
    <r>
      <t>k</t>
    </r>
    <r>
      <rPr>
        <b/>
        <vertAlign val="subscript"/>
        <sz val="9"/>
        <rFont val="맑은 고딕"/>
        <family val="3"/>
        <charset val="129"/>
      </rPr>
      <t>y</t>
    </r>
    <phoneticPr fontId="23" type="noConversion"/>
  </si>
  <si>
    <r>
      <t>k</t>
    </r>
    <r>
      <rPr>
        <b/>
        <vertAlign val="subscript"/>
        <sz val="9"/>
        <rFont val="맑은 고딕"/>
        <family val="3"/>
        <charset val="129"/>
      </rPr>
      <t>z</t>
    </r>
    <phoneticPr fontId="23" type="noConversion"/>
  </si>
  <si>
    <t xml:space="preserve"> 1) 비횡구속구조물의 세장비 검토</t>
    <phoneticPr fontId="23" type="noConversion"/>
  </si>
  <si>
    <t xml:space="preserve"> 2) 확대모멘트 계산</t>
    <phoneticPr fontId="23" type="noConversion"/>
  </si>
  <si>
    <t xml:space="preserve"> 3) 요약</t>
    <phoneticPr fontId="23" type="noConversion"/>
  </si>
  <si>
    <t>Title_2_3_3_MemberForce_Summary</t>
    <phoneticPr fontId="23" type="noConversion"/>
  </si>
  <si>
    <t>한계세장비</t>
    <phoneticPr fontId="23" type="noConversion"/>
  </si>
  <si>
    <t>CriticalLoad_Table</t>
    <phoneticPr fontId="23" type="noConversion"/>
  </si>
  <si>
    <t>mm</t>
    <phoneticPr fontId="23" type="noConversion"/>
  </si>
  <si>
    <t>MagnifiedMoment_Table_Header</t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</si>
  <si>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e</t>
    </r>
  </si>
  <si>
    <r>
      <t>π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ㆍEㆍI / ( 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)</t>
    </r>
    <r>
      <rPr>
        <vertAlign val="superscript"/>
        <sz val="9"/>
        <rFont val="맑은 고딕"/>
        <family val="3"/>
        <charset val="129"/>
      </rPr>
      <t>2</t>
    </r>
    <r>
      <rPr>
        <vertAlign val="subscript"/>
        <sz val="9"/>
        <rFont val="맑은 고딕"/>
        <family val="3"/>
        <charset val="129"/>
      </rPr>
      <t xml:space="preserve"> </t>
    </r>
  </si>
  <si>
    <r>
      <t>I</t>
    </r>
    <r>
      <rPr>
        <vertAlign val="subscript"/>
        <sz val="9"/>
        <rFont val="맑은 고딕"/>
        <family val="3"/>
        <charset val="129"/>
      </rPr>
      <t>y</t>
    </r>
  </si>
  <si>
    <r>
      <t>m</t>
    </r>
    <r>
      <rPr>
        <vertAlign val="superscript"/>
        <sz val="9"/>
        <rFont val="맑은 고딕"/>
        <family val="3"/>
        <charset val="129"/>
      </rPr>
      <t>4</t>
    </r>
  </si>
  <si>
    <t>y축</t>
    <phoneticPr fontId="23" type="noConversion"/>
  </si>
  <si>
    <t>z축</t>
    <phoneticPr fontId="23" type="noConversion"/>
  </si>
  <si>
    <t>설계가 이루어지지 않았습니다.</t>
    <phoneticPr fontId="23" type="noConversion"/>
  </si>
  <si>
    <t>2. 확대모멘트의 계산</t>
    <phoneticPr fontId="23" type="noConversion"/>
  </si>
  <si>
    <t xml:space="preserve">2.1 횡구속여부 판단 </t>
    <phoneticPr fontId="23" type="noConversion"/>
  </si>
  <si>
    <t xml:space="preserve">- y축 : </t>
    <phoneticPr fontId="23" type="noConversion"/>
  </si>
  <si>
    <t xml:space="preserve">- z축 : </t>
    <phoneticPr fontId="23" type="noConversion"/>
  </si>
  <si>
    <t>2.2 임계하중 산정</t>
    <phoneticPr fontId="23" type="noConversion"/>
  </si>
  <si>
    <t xml:space="preserve">여기서, </t>
    <phoneticPr fontId="23" type="noConversion"/>
  </si>
  <si>
    <t>EㆍI : 휨강성</t>
    <phoneticPr fontId="23" type="noConversion"/>
  </si>
  <si>
    <t>K : 유효길이 계수</t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</si>
  <si>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: 압축부재의 지점간 길이 </t>
    </r>
    <phoneticPr fontId="23" type="noConversion"/>
  </si>
  <si>
    <r>
      <rPr>
        <sz val="9"/>
        <rFont val="맑은 고딕"/>
        <family val="3"/>
        <charset val="129"/>
      </rPr>
      <t>l</t>
    </r>
    <r>
      <rPr>
        <vertAlign val="subscript"/>
        <sz val="9"/>
        <rFont val="맑은 고딕"/>
        <family val="3"/>
        <charset val="129"/>
      </rPr>
      <t>uy</t>
    </r>
    <phoneticPr fontId="23" type="noConversion"/>
  </si>
  <si>
    <r>
      <rPr>
        <sz val="9"/>
        <rFont val="맑은 고딕"/>
        <family val="3"/>
        <charset val="129"/>
      </rPr>
      <t>l</t>
    </r>
    <r>
      <rPr>
        <vertAlign val="subscript"/>
        <sz val="9"/>
        <rFont val="맑은 고딕"/>
        <family val="3"/>
        <charset val="129"/>
      </rPr>
      <t>uz</t>
    </r>
    <phoneticPr fontId="23" type="noConversion"/>
  </si>
  <si>
    <t>I : 축에 대한 단면2차모멘트</t>
    <phoneticPr fontId="23" type="noConversion"/>
  </si>
  <si>
    <r>
      <t>I</t>
    </r>
    <r>
      <rPr>
        <vertAlign val="subscript"/>
        <sz val="9"/>
        <rFont val="맑은 고딕"/>
        <family val="3"/>
        <charset val="129"/>
      </rPr>
      <t>z</t>
    </r>
    <phoneticPr fontId="23" type="noConversion"/>
  </si>
  <si>
    <r>
      <t>(0.4ㆍE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ㆍI</t>
    </r>
    <r>
      <rPr>
        <vertAlign val="subscript"/>
        <sz val="9"/>
        <rFont val="맑은 고딕"/>
        <family val="3"/>
        <charset val="129"/>
      </rPr>
      <t>g</t>
    </r>
    <r>
      <rPr>
        <sz val="9"/>
        <rFont val="맑은 고딕"/>
        <family val="3"/>
        <charset val="129"/>
      </rPr>
      <t>) / (1+β</t>
    </r>
    <r>
      <rPr>
        <vertAlign val="subscript"/>
        <sz val="9"/>
        <rFont val="맑은 고딕"/>
        <family val="3"/>
        <charset val="129"/>
      </rPr>
      <t>d</t>
    </r>
    <r>
      <rPr>
        <sz val="9"/>
        <rFont val="맑은 고딕"/>
        <family val="3"/>
        <charset val="129"/>
      </rPr>
      <t>)</t>
    </r>
  </si>
  <si>
    <r>
      <t>E</t>
    </r>
    <r>
      <rPr>
        <vertAlign val="subscript"/>
        <sz val="9"/>
        <rFont val="맑은 고딕"/>
        <family val="3"/>
        <charset val="129"/>
      </rPr>
      <t>c</t>
    </r>
  </si>
  <si>
    <r>
      <t>I</t>
    </r>
    <r>
      <rPr>
        <vertAlign val="subscript"/>
        <sz val="9"/>
        <rFont val="맑은 고딕"/>
        <family val="3"/>
        <charset val="129"/>
      </rPr>
      <t>g</t>
    </r>
  </si>
  <si>
    <r>
      <t>E</t>
    </r>
    <r>
      <rPr>
        <vertAlign val="subscript"/>
        <sz val="9"/>
        <rFont val="맑은 고딕"/>
        <family val="3"/>
        <charset val="129"/>
      </rPr>
      <t>s</t>
    </r>
  </si>
  <si>
    <r>
      <t>각 도심축에 대한 콘크리트 총단면의 단면2차모멘트 (m</t>
    </r>
    <r>
      <rPr>
        <vertAlign val="superscript"/>
        <sz val="9"/>
        <rFont val="맑은 고딕"/>
        <family val="3"/>
        <charset val="129"/>
      </rPr>
      <t>4</t>
    </r>
    <r>
      <rPr>
        <sz val="9"/>
        <rFont val="맑은 고딕"/>
        <family val="3"/>
        <charset val="129"/>
      </rPr>
      <t>)</t>
    </r>
    <phoneticPr fontId="23" type="noConversion"/>
  </si>
  <si>
    <r>
      <t>β</t>
    </r>
    <r>
      <rPr>
        <vertAlign val="subscript"/>
        <sz val="9"/>
        <rFont val="맑은 고딕"/>
        <family val="3"/>
        <charset val="129"/>
      </rPr>
      <t>d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</si>
  <si>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 xml:space="preserve"> , 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</si>
  <si>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의 값이 단일곡률일때 (+) , 이중곡률일때 (-)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</si>
  <si>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</si>
  <si>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r>
      <t>r</t>
    </r>
    <r>
      <rPr>
        <vertAlign val="subscript"/>
        <sz val="9"/>
        <rFont val="맑은 고딕"/>
        <family val="3"/>
        <charset val="129"/>
      </rPr>
      <t>y</t>
    </r>
    <phoneticPr fontId="23" type="noConversion"/>
  </si>
  <si>
    <r>
      <t>r</t>
    </r>
    <r>
      <rPr>
        <vertAlign val="subscript"/>
        <sz val="9"/>
        <rFont val="맑은 고딕"/>
        <family val="3"/>
        <charset val="129"/>
      </rPr>
      <t>z</t>
    </r>
    <phoneticPr fontId="23" type="noConversion"/>
  </si>
  <si>
    <r>
      <t>(kㆍl</t>
    </r>
    <r>
      <rPr>
        <b/>
        <vertAlign val="subscript"/>
        <sz val="9"/>
        <rFont val="맑은 고딕"/>
        <family val="3"/>
        <charset val="129"/>
      </rPr>
      <t>uy</t>
    </r>
    <r>
      <rPr>
        <b/>
        <sz val="9"/>
        <rFont val="맑은 고딕"/>
        <family val="3"/>
        <charset val="129"/>
      </rPr>
      <t>)/r</t>
    </r>
    <r>
      <rPr>
        <b/>
        <vertAlign val="subscript"/>
        <sz val="9"/>
        <rFont val="맑은 고딕"/>
        <family val="3"/>
        <charset val="129"/>
      </rPr>
      <t>y</t>
    </r>
    <phoneticPr fontId="23" type="noConversion"/>
  </si>
  <si>
    <r>
      <t>34-12(M</t>
    </r>
    <r>
      <rPr>
        <b/>
        <vertAlign val="subscript"/>
        <sz val="9"/>
        <rFont val="맑은 고딕"/>
        <family val="3"/>
        <charset val="129"/>
      </rPr>
      <t>1</t>
    </r>
    <r>
      <rPr>
        <b/>
        <sz val="9"/>
        <rFont val="맑은 고딕"/>
        <family val="3"/>
        <charset val="129"/>
      </rPr>
      <t>/M</t>
    </r>
    <r>
      <rPr>
        <b/>
        <vertAlign val="subscript"/>
        <sz val="9"/>
        <rFont val="맑은 고딕"/>
        <family val="3"/>
        <charset val="129"/>
      </rPr>
      <t>2</t>
    </r>
    <r>
      <rPr>
        <b/>
        <sz val="9"/>
        <rFont val="맑은 고딕"/>
        <family val="3"/>
        <charset val="129"/>
      </rPr>
      <t>)</t>
    </r>
    <phoneticPr fontId="23" type="noConversion"/>
  </si>
  <si>
    <r>
      <t>(kㆍl</t>
    </r>
    <r>
      <rPr>
        <b/>
        <vertAlign val="subscript"/>
        <sz val="9"/>
        <rFont val="맑은 고딕"/>
        <family val="3"/>
        <charset val="129"/>
      </rPr>
      <t>uz</t>
    </r>
    <r>
      <rPr>
        <b/>
        <sz val="9"/>
        <rFont val="맑은 고딕"/>
        <family val="3"/>
        <charset val="129"/>
      </rPr>
      <t>)/r</t>
    </r>
    <r>
      <rPr>
        <b/>
        <vertAlign val="subscript"/>
        <sz val="9"/>
        <rFont val="맑은 고딕"/>
        <family val="3"/>
        <charset val="129"/>
      </rPr>
      <t>z</t>
    </r>
    <phoneticPr fontId="23" type="noConversion"/>
  </si>
  <si>
    <t>y축</t>
    <phoneticPr fontId="23" type="noConversion"/>
  </si>
  <si>
    <t>z축</t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</si>
  <si>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n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</si>
  <si>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n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</si>
  <si>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phoneticPr fontId="37" type="noConversion"/>
  </si>
  <si>
    <t>* Ts 변수 추가</t>
    <phoneticPr fontId="23" type="noConversion"/>
  </si>
  <si>
    <t>Title_3_3_Section</t>
    <phoneticPr fontId="23" type="noConversion"/>
  </si>
  <si>
    <t>_3_1_1_Memberforce</t>
    <phoneticPr fontId="23" type="noConversion"/>
  </si>
  <si>
    <r>
      <t>m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</si>
  <si>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t>ShearForce</t>
    <phoneticPr fontId="23" type="noConversion"/>
  </si>
  <si>
    <t>Section_SRec</t>
    <phoneticPr fontId="23" type="noConversion"/>
  </si>
  <si>
    <r>
      <t>m</t>
    </r>
    <r>
      <rPr>
        <vertAlign val="superscript"/>
        <sz val="9"/>
        <color indexed="8"/>
        <rFont val="맑은 고딕"/>
        <family val="3"/>
        <charset val="129"/>
      </rPr>
      <t>2</t>
    </r>
    <phoneticPr fontId="23" type="noConversion"/>
  </si>
  <si>
    <t>4.1 LC1</t>
    <phoneticPr fontId="23" type="noConversion"/>
  </si>
  <si>
    <r>
      <t>μ</t>
    </r>
    <r>
      <rPr>
        <vertAlign val="subscript"/>
        <sz val="9"/>
        <color indexed="8"/>
        <rFont val="맑은 고딕"/>
        <family val="3"/>
        <charset val="129"/>
      </rPr>
      <t>Δ,max</t>
    </r>
    <r>
      <rPr>
        <sz val="9"/>
        <color indexed="8"/>
        <rFont val="맑은 고딕"/>
        <family val="3"/>
        <charset val="129"/>
      </rPr>
      <t xml:space="preserve"> = min(2L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/h, 5.0) =</t>
    </r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</si>
  <si>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(kN)</t>
    </r>
    <phoneticPr fontId="23" type="noConversion"/>
  </si>
  <si>
    <t>LC2</t>
    <phoneticPr fontId="42" type="noConversion"/>
  </si>
  <si>
    <t>극한</t>
    <phoneticPr fontId="42" type="noConversion"/>
  </si>
  <si>
    <t>극단</t>
    <phoneticPr fontId="4" type="noConversion"/>
  </si>
  <si>
    <t>D19-10legs</t>
    <phoneticPr fontId="4" type="noConversion"/>
  </si>
  <si>
    <t>Ⅱ. 전단설계 요약(극한한계상태)</t>
    <phoneticPr fontId="42" type="noConversion"/>
  </si>
  <si>
    <t>검토부재</t>
    <phoneticPr fontId="42" type="noConversion"/>
  </si>
  <si>
    <r>
      <rPr>
        <b/>
        <vertAlign val="subscript"/>
        <sz val="9"/>
        <rFont val="맑은 고딕"/>
        <family val="3"/>
        <charset val="129"/>
      </rPr>
      <t>use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v</t>
    </r>
    <phoneticPr fontId="42" type="noConversion"/>
  </si>
  <si>
    <t>s
(mm)</t>
    <phoneticPr fontId="42" type="noConversion"/>
  </si>
  <si>
    <r>
      <t>V</t>
    </r>
    <r>
      <rPr>
        <b/>
        <vertAlign val="subscript"/>
        <sz val="9"/>
        <rFont val="맑은 고딕"/>
        <family val="3"/>
        <charset val="129"/>
      </rPr>
      <t>n</t>
    </r>
    <r>
      <rPr>
        <b/>
        <sz val="9"/>
        <rFont val="맑은 고딕"/>
        <family val="3"/>
        <charset val="129"/>
      </rPr>
      <t xml:space="preserve">
(kN)</t>
    </r>
    <phoneticPr fontId="42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</si>
  <si>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
(kN)</t>
    </r>
    <phoneticPr fontId="42" type="noConversion"/>
  </si>
  <si>
    <t>S.F</t>
    <phoneticPr fontId="42" type="noConversion"/>
  </si>
  <si>
    <r>
      <t>mm</t>
    </r>
    <r>
      <rPr>
        <b/>
        <vertAlign val="superscript"/>
        <sz val="9"/>
        <rFont val="맑은 고딕"/>
        <family val="3"/>
        <charset val="129"/>
      </rPr>
      <t>2</t>
    </r>
    <phoneticPr fontId="42" type="noConversion"/>
  </si>
  <si>
    <t>EA</t>
    <phoneticPr fontId="42" type="noConversion"/>
  </si>
  <si>
    <t>단면이름</t>
    <phoneticPr fontId="4" type="noConversion"/>
  </si>
  <si>
    <t>y축</t>
    <phoneticPr fontId="42" type="noConversion"/>
  </si>
  <si>
    <t>D19-4legs</t>
    <phoneticPr fontId="42" type="noConversion"/>
  </si>
  <si>
    <t>z축</t>
    <phoneticPr fontId="42" type="noConversion"/>
  </si>
  <si>
    <t>단면이름</t>
    <phoneticPr fontId="42" type="noConversion"/>
  </si>
  <si>
    <t>-</t>
    <phoneticPr fontId="42" type="noConversion"/>
  </si>
  <si>
    <t>Ⅲ. 전단설계 요약(극단한계상태)</t>
    <phoneticPr fontId="42" type="noConversion"/>
  </si>
  <si>
    <t>단면이름</t>
    <phoneticPr fontId="4" type="noConversion"/>
  </si>
  <si>
    <t>단면이름</t>
    <phoneticPr fontId="42" type="noConversion"/>
  </si>
  <si>
    <t>하중케이스</t>
    <phoneticPr fontId="42" type="noConversion"/>
  </si>
  <si>
    <t>- 1단 철근 :</t>
    <phoneticPr fontId="23" type="noConversion"/>
  </si>
  <si>
    <t>=</t>
    <phoneticPr fontId="23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</si>
  <si>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    d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=</t>
    </r>
    <phoneticPr fontId="23" type="noConversion"/>
  </si>
  <si>
    <r>
      <t>d</t>
    </r>
    <r>
      <rPr>
        <vertAlign val="subscript"/>
        <sz val="9"/>
        <color indexed="8"/>
        <rFont val="맑은 고딕"/>
        <family val="3"/>
        <charset val="129"/>
      </rPr>
      <t>c</t>
    </r>
    <phoneticPr fontId="23" type="noConversion"/>
  </si>
  <si>
    <t>S_Title_I_SectionSummary</t>
    <phoneticPr fontId="4" type="noConversion"/>
  </si>
  <si>
    <r>
      <t>(A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>) / (A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</si>
  <si>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t>z</t>
    <phoneticPr fontId="23" type="noConversion"/>
  </si>
  <si>
    <t>단면내부 팔길이</t>
    <phoneticPr fontId="23" type="noConversion"/>
  </si>
  <si>
    <r>
      <t>m</t>
    </r>
    <r>
      <rPr>
        <sz val="9"/>
        <color indexed="8"/>
        <rFont val="맑은 고딕"/>
        <family val="3"/>
        <charset val="129"/>
      </rPr>
      <t>m</t>
    </r>
    <phoneticPr fontId="23" type="noConversion"/>
  </si>
  <si>
    <r>
      <t>&lt;V</t>
    </r>
    <r>
      <rPr>
        <b/>
        <vertAlign val="subscript"/>
        <sz val="9"/>
        <rFont val="맑은 고딕"/>
        <family val="3"/>
        <charset val="129"/>
      </rPr>
      <t xml:space="preserve">y </t>
    </r>
    <r>
      <rPr>
        <b/>
        <sz val="9"/>
        <rFont val="맑은 고딕"/>
        <family val="3"/>
        <charset val="129"/>
      </rPr>
      <t>검토&gt;</t>
    </r>
    <phoneticPr fontId="23" type="noConversion"/>
  </si>
  <si>
    <r>
      <t>&lt;V</t>
    </r>
    <r>
      <rPr>
        <b/>
        <vertAlign val="subscript"/>
        <sz val="9"/>
        <rFont val="맑은 고딕"/>
        <family val="3"/>
        <charset val="129"/>
      </rPr>
      <t xml:space="preserve">z </t>
    </r>
    <r>
      <rPr>
        <b/>
        <sz val="9"/>
        <rFont val="맑은 고딕"/>
        <family val="3"/>
        <charset val="129"/>
      </rPr>
      <t>검토&gt;</t>
    </r>
    <phoneticPr fontId="23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</si>
  <si>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phoneticPr fontId="37" type="noConversion"/>
  </si>
  <si>
    <t>mm</t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</si>
  <si>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vertAlign val="subscript"/>
        <sz val="9"/>
        <color indexed="8"/>
        <rFont val="맑은 고딕"/>
        <family val="3"/>
        <charset val="129"/>
      </rPr>
      <t>p</t>
    </r>
    <phoneticPr fontId="37" type="noConversion"/>
  </si>
  <si>
    <r>
      <rPr>
        <b/>
        <vertAlign val="subscript"/>
        <sz val="9"/>
        <rFont val="맑은 고딕"/>
        <family val="3"/>
        <charset val="129"/>
      </rPr>
      <t>use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v</t>
    </r>
    <phoneticPr fontId="42" type="noConversion"/>
  </si>
  <si>
    <t>소요응답수정계수가 1이하이므로 설계가 이루어지지 않았습니다.</t>
    <phoneticPr fontId="23" type="noConversion"/>
  </si>
  <si>
    <t>notDesigned_R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</si>
  <si>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d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</si>
  <si>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d.max,com</t>
    </r>
    <phoneticPr fontId="23" type="noConversion"/>
  </si>
  <si>
    <r>
      <t>(Φ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9"/>
        <color indexed="8"/>
        <rFont val="맑은 고딕"/>
        <family val="3"/>
        <charset val="129"/>
      </rPr>
      <t>ㆍz)/sㆍcotθ</t>
    </r>
    <phoneticPr fontId="23" type="noConversion"/>
  </si>
  <si>
    <r>
      <t xml:space="preserve"> V</t>
    </r>
    <r>
      <rPr>
        <vertAlign val="subscript"/>
        <sz val="9"/>
        <rFont val="맑은 고딕"/>
        <family val="3"/>
        <charset val="129"/>
      </rPr>
      <t>d.max</t>
    </r>
    <phoneticPr fontId="23" type="noConversion"/>
  </si>
  <si>
    <t>여기서,</t>
    <phoneticPr fontId="23" type="noConversion"/>
  </si>
  <si>
    <t>Check_Vd00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</si>
  <si>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d,used</t>
    </r>
    <phoneticPr fontId="23" type="noConversion"/>
  </si>
  <si>
    <r>
      <t>min(V</t>
    </r>
    <r>
      <rPr>
        <vertAlign val="subscript"/>
        <sz val="9"/>
        <color indexed="8"/>
        <rFont val="맑은 고딕"/>
        <family val="3"/>
        <charset val="129"/>
      </rPr>
      <t>d,used</t>
    </r>
    <r>
      <rPr>
        <sz val="9"/>
        <color indexed="8"/>
        <rFont val="맑은 고딕"/>
        <family val="3"/>
        <charset val="129"/>
      </rPr>
      <t>, V</t>
    </r>
    <r>
      <rPr>
        <vertAlign val="subscript"/>
        <sz val="9"/>
        <color indexed="8"/>
        <rFont val="맑은 고딕"/>
        <family val="3"/>
        <charset val="129"/>
      </rPr>
      <t>d.max,com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</si>
  <si>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t>=</t>
    <phoneticPr fontId="23" type="noConversion"/>
  </si>
  <si>
    <t>단면 유효높이</t>
    <phoneticPr fontId="4" type="noConversion"/>
  </si>
  <si>
    <t>Alpha_cc_case01</t>
    <phoneticPr fontId="23" type="noConversion"/>
  </si>
  <si>
    <r>
      <t>0＜ 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≤ 0.25 (Φ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이므로</t>
    </r>
    <phoneticPr fontId="23" type="noConversion"/>
  </si>
  <si>
    <t>fn ≤ 0 이므로</t>
    <phoneticPr fontId="23" type="noConversion"/>
  </si>
  <si>
    <t>fn &gt; 1.0 (Φcㆍfck) 이므로</t>
    <phoneticPr fontId="23" type="noConversion"/>
  </si>
  <si>
    <t>Alpha_cc_case04</t>
    <phoneticPr fontId="23" type="noConversion"/>
  </si>
  <si>
    <t>Alpha_cc_case05</t>
    <phoneticPr fontId="23" type="noConversion"/>
  </si>
  <si>
    <t xml:space="preserve">  - 심부구속 횡방향 철근의 총 소요 단면적</t>
    <phoneticPr fontId="23" type="noConversion"/>
  </si>
  <si>
    <t xml:space="preserve">  - 심부구속 횡방향 철근의 총 소요 단면적</t>
    <phoneticPr fontId="23" type="noConversion"/>
  </si>
  <si>
    <t>단면의 유효깊이</t>
    <phoneticPr fontId="23" type="noConversion"/>
  </si>
  <si>
    <t>띠철근의 수직간격 (mm)</t>
    <phoneticPr fontId="23" type="noConversion"/>
  </si>
  <si>
    <t>띠철근의 항복강도 (Mpa)</t>
    <phoneticPr fontId="23" type="noConversion"/>
  </si>
  <si>
    <t>그외</t>
    <phoneticPr fontId="23" type="noConversion"/>
  </si>
  <si>
    <t>그외</t>
    <phoneticPr fontId="23" type="noConversion"/>
  </si>
  <si>
    <t>원형</t>
    <phoneticPr fontId="23" type="noConversion"/>
  </si>
  <si>
    <r>
      <t>( T &lt; 1.25 T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)</t>
    </r>
    <phoneticPr fontId="23" type="noConversion"/>
  </si>
  <si>
    <t xml:space="preserve">T </t>
    <phoneticPr fontId="23" type="noConversion"/>
  </si>
  <si>
    <t>: 1차모드 주기</t>
    <phoneticPr fontId="23" type="noConversion"/>
  </si>
  <si>
    <r>
      <t>T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</si>
  <si>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t>: 지반조건에 따른 통제주기</t>
    <phoneticPr fontId="23" type="noConversion"/>
  </si>
  <si>
    <t>s</t>
    <phoneticPr fontId="23" type="noConversion"/>
  </si>
  <si>
    <t>Flexibility02</t>
    <phoneticPr fontId="23" type="noConversion"/>
  </si>
  <si>
    <t>원형후프 띠철근이나 나선철근 중심간의 심부콘크리트 지름(mm)</t>
    <phoneticPr fontId="37" type="noConversion"/>
  </si>
  <si>
    <t>원형 - 나선.( 원형띠철근도 나선철근의 식으로 적용)</t>
    <phoneticPr fontId="23" type="noConversion"/>
  </si>
  <si>
    <t>나선철근(또는 원형 띠철근)의 수직간격 (mm)</t>
    <phoneticPr fontId="23" type="noConversion"/>
  </si>
  <si>
    <t>DeepRebar_Area_Round</t>
    <phoneticPr fontId="23" type="noConversion"/>
  </si>
  <si>
    <t>Flexibility01</t>
    <phoneticPr fontId="23" type="noConversion"/>
  </si>
  <si>
    <r>
      <t>[0.85ㆍΦ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ㆍkㆍ(ρㆍf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(1/3)</t>
    </r>
    <r>
      <rPr>
        <sz val="9"/>
        <color indexed="8"/>
        <rFont val="맑은 고딕"/>
        <family val="3"/>
        <charset val="129"/>
      </rPr>
      <t xml:space="preserve"> + 0.15ㆍf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]ㆍb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39" type="noConversion"/>
  </si>
  <si>
    <t>종방향 직각응력</t>
    <phoneticPr fontId="23" type="noConversion"/>
  </si>
  <si>
    <r>
      <t>(0.4ㆍΦ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ctk</t>
    </r>
    <r>
      <rPr>
        <sz val="9"/>
        <color indexed="8"/>
        <rFont val="맑은 고딕"/>
        <family val="3"/>
        <charset val="129"/>
      </rPr>
      <t xml:space="preserve"> + 0.15ㆍf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)ㆍb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4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</si>
  <si>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 </t>
    </r>
    <r>
      <rPr>
        <sz val="9"/>
        <color indexed="8"/>
        <rFont val="돋움"/>
        <family val="3"/>
        <charset val="129"/>
      </rPr>
      <t>≤</t>
    </r>
    <r>
      <rPr>
        <sz val="9"/>
        <color indexed="8"/>
        <rFont val="맑은 고딕"/>
        <family val="3"/>
        <charset val="129"/>
      </rPr>
      <t xml:space="preserve"> 0.2ㆍΦ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</si>
  <si>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</si>
  <si>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t>_3_1_3_SectionCheck</t>
    <phoneticPr fontId="23" type="noConversion"/>
  </si>
  <si>
    <t>CriticalLoad_ref</t>
    <phoneticPr fontId="23" type="noConversion"/>
  </si>
  <si>
    <t>EㆍI</t>
    <phoneticPr fontId="23" type="noConversion"/>
  </si>
  <si>
    <t>SlendernessRatio_Fixed2</t>
    <phoneticPr fontId="23" type="noConversion"/>
  </si>
  <si>
    <t>MagnifiedMoment</t>
    <phoneticPr fontId="23" type="noConversion"/>
  </si>
  <si>
    <t>Memberforce_Table</t>
    <phoneticPr fontId="23" type="noConversion"/>
  </si>
  <si>
    <t>MagnifiedMoment_Table</t>
    <phoneticPr fontId="23" type="noConversion"/>
  </si>
  <si>
    <t>SlendernessRatio_Fixed_Table</t>
    <phoneticPr fontId="23" type="noConversion"/>
  </si>
  <si>
    <t>Title_2_3_1_SlendernessRatio_NonFixed</t>
    <phoneticPr fontId="23" type="noConversion"/>
  </si>
  <si>
    <t>Title_2_3_2_MagnifiedMoment</t>
    <phoneticPr fontId="23" type="noConversion"/>
  </si>
  <si>
    <t>Title_2_3_MagnifiedMoment</t>
    <phoneticPr fontId="23" type="noConversion"/>
  </si>
  <si>
    <t xml:space="preserve"> 2) 요약</t>
    <phoneticPr fontId="23" type="noConversion"/>
  </si>
  <si>
    <t>Title_2_3_2_MemberForce_Summary</t>
    <phoneticPr fontId="23" type="noConversion"/>
  </si>
  <si>
    <t>나선철근(또는 원형 띠철근) 외측표면을 기준으로  한 콘크리트 심부의 단면 치수</t>
    <phoneticPr fontId="23" type="noConversion"/>
  </si>
  <si>
    <t>F_DeepRebar_Area_Round</t>
    <phoneticPr fontId="23" type="noConversion"/>
  </si>
  <si>
    <t>Check_Vcd_y</t>
    <phoneticPr fontId="23" type="noConversion"/>
  </si>
  <si>
    <t>- 최대철근비 검토</t>
    <phoneticPr fontId="23" type="noConversion"/>
  </si>
  <si>
    <t>- 최소철근비 검토</t>
    <phoneticPr fontId="23" type="noConversion"/>
  </si>
  <si>
    <t>ShearStrength_Round</t>
    <phoneticPr fontId="23" type="noConversion"/>
  </si>
  <si>
    <t>_3_1_2_BalanceState</t>
    <phoneticPr fontId="23" type="noConversion"/>
  </si>
  <si>
    <t>m</t>
    <phoneticPr fontId="23" type="noConversion"/>
  </si>
  <si>
    <r>
      <t>0.6 + 0.4ㆍ( M</t>
    </r>
    <r>
      <rPr>
        <vertAlign val="subscript"/>
        <sz val="9"/>
        <color indexed="8"/>
        <rFont val="맑은 고딕"/>
        <family val="3"/>
        <charset val="129"/>
      </rPr>
      <t xml:space="preserve">1 </t>
    </r>
    <r>
      <rPr>
        <sz val="9"/>
        <color indexed="8"/>
        <rFont val="맑은 고딕"/>
        <family val="3"/>
        <charset val="129"/>
      </rPr>
      <t>/ M</t>
    </r>
    <r>
      <rPr>
        <vertAlign val="sub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)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</si>
  <si>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1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</si>
  <si>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2</t>
    </r>
    <phoneticPr fontId="23" type="noConversion"/>
  </si>
  <si>
    <t>≥ 0.4</t>
    <phoneticPr fontId="23" type="noConversion"/>
  </si>
  <si>
    <t>극단일 때</t>
    <phoneticPr fontId="23" type="noConversion"/>
  </si>
  <si>
    <t>Mn=0 이므로 소요응답수정계수를 이용한 전단검토를 할 수 없습니다.</t>
  </si>
  <si>
    <t>notDesigned_Vn</t>
    <phoneticPr fontId="23" type="noConversion"/>
  </si>
  <si>
    <t>W</t>
    <phoneticPr fontId="23" type="noConversion"/>
  </si>
  <si>
    <t>-</t>
    <phoneticPr fontId="23" type="noConversion"/>
  </si>
  <si>
    <t>Pmcurve_ALL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</si>
  <si>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nz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</si>
  <si>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ny</t>
    </r>
    <phoneticPr fontId="23" type="noConversion"/>
  </si>
  <si>
    <t>OverStrength_y</t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</si>
  <si>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ny</t>
    </r>
    <phoneticPr fontId="37" type="noConversion"/>
  </si>
  <si>
    <r>
      <t>M</t>
    </r>
    <r>
      <rPr>
        <b/>
        <vertAlign val="subscript"/>
        <sz val="9"/>
        <rFont val="맑은 고딕"/>
        <family val="3"/>
        <charset val="129"/>
      </rPr>
      <t>nz</t>
    </r>
    <phoneticPr fontId="37" type="noConversion"/>
  </si>
  <si>
    <t>Flexibility_Limit</t>
    <phoneticPr fontId="23" type="noConversion"/>
  </si>
  <si>
    <t>(최대 소요 변위연성도를 초과하므로 연성도 내진설계를 적용할 수 없습니다.)</t>
    <phoneticPr fontId="23" type="noConversion"/>
  </si>
  <si>
    <r>
      <t>μ</t>
    </r>
    <r>
      <rPr>
        <vertAlign val="subscript"/>
        <sz val="9"/>
        <color indexed="8"/>
        <rFont val="맑은 고딕"/>
        <family val="3"/>
        <charset val="129"/>
      </rPr>
      <t>Δ</t>
    </r>
    <phoneticPr fontId="23" type="noConversion"/>
  </si>
  <si>
    <r>
      <t xml:space="preserve">μΔ </t>
    </r>
    <r>
      <rPr>
        <sz val="9"/>
        <color indexed="10"/>
        <rFont val="맑은 고딕"/>
        <family val="3"/>
        <charset val="129"/>
      </rPr>
      <t>&gt;μΔ,max이면 검토 생략</t>
    </r>
    <phoneticPr fontId="23" type="noConversion"/>
  </si>
  <si>
    <t>S_SectionSummary02</t>
  </si>
  <si>
    <t>S_SectionSummary03</t>
  </si>
  <si>
    <t>S_SectionSummary04</t>
  </si>
  <si>
    <t>S_SectionSummary05</t>
  </si>
  <si>
    <t>S_SectionSummary_Header</t>
    <phoneticPr fontId="4" type="noConversion"/>
  </si>
  <si>
    <t>S_SectionSummary</t>
    <phoneticPr fontId="4" type="noConversion"/>
  </si>
  <si>
    <t>Title_5_1_ShearStrength</t>
    <phoneticPr fontId="23" type="noConversion"/>
  </si>
  <si>
    <t>PMcurve01</t>
    <phoneticPr fontId="23" type="noConversion"/>
  </si>
  <si>
    <t>m</t>
    <phoneticPr fontId="23" type="noConversion"/>
  </si>
  <si>
    <t>Check_circle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</si>
  <si>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4" type="noConversion"/>
  </si>
  <si>
    <t>Check_Vcd_circle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</si>
  <si>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</si>
  <si>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t>Check_Vd_circle</t>
    <phoneticPr fontId="23" type="noConversion"/>
  </si>
  <si>
    <t xml:space="preserve">  전단보강철근이 필요없으므로 검토 생략함</t>
    <phoneticPr fontId="23" type="noConversion"/>
  </si>
  <si>
    <t>Ignor_Vd_Check</t>
    <phoneticPr fontId="23" type="noConversion"/>
  </si>
  <si>
    <t>원형단면이므로 합성전단력에 대해 검토함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</si>
  <si>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n</t>
    </r>
    <phoneticPr fontId="23" type="noConversion"/>
  </si>
  <si>
    <t>콘크리트 평균인장강도</t>
    <phoneticPr fontId="23" type="noConversion"/>
  </si>
  <si>
    <t>콘크리트 기준인장강도</t>
    <phoneticPr fontId="23" type="noConversion"/>
  </si>
  <si>
    <t>철근 설계강도</t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</si>
  <si>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 xml:space="preserve">yd 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</si>
  <si>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ctk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</si>
  <si>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ctm</t>
    </r>
    <phoneticPr fontId="23" type="noConversion"/>
  </si>
  <si>
    <t>DesignCondition</t>
    <phoneticPr fontId="23" type="noConversion"/>
  </si>
  <si>
    <t xml:space="preserve">  - 최소 철근직경 제한</t>
  </si>
  <si>
    <r>
      <t>d</t>
    </r>
    <r>
      <rPr>
        <vertAlign val="subscript"/>
        <sz val="9"/>
        <rFont val="맑은 고딕"/>
        <family val="3"/>
        <charset val="129"/>
      </rPr>
      <t>lim</t>
    </r>
  </si>
  <si>
    <r>
      <t>1/4ㆍD</t>
    </r>
    <r>
      <rPr>
        <vertAlign val="subscript"/>
        <sz val="9"/>
        <rFont val="맑은 고딕"/>
        <family val="3"/>
        <charset val="129"/>
      </rPr>
      <t>bar</t>
    </r>
  </si>
  <si>
    <t>철근직경 d :</t>
  </si>
  <si>
    <t xml:space="preserve">  - 최대 철근간격 제한</t>
  </si>
  <si>
    <r>
      <t>s</t>
    </r>
    <r>
      <rPr>
        <vertAlign val="subscript"/>
        <sz val="9"/>
        <rFont val="맑은 고딕"/>
        <family val="3"/>
        <charset val="129"/>
      </rPr>
      <t>use</t>
    </r>
  </si>
  <si>
    <t>RebarAreaCheck02</t>
    <phoneticPr fontId="23" type="noConversion"/>
  </si>
  <si>
    <t>RebarAreaCheck</t>
    <phoneticPr fontId="23" type="noConversion"/>
  </si>
  <si>
    <t xml:space="preserve"> - 응답수정계수 : </t>
  </si>
  <si>
    <r>
      <t>R</t>
    </r>
    <r>
      <rPr>
        <vertAlign val="subscript"/>
        <sz val="9"/>
        <rFont val="맑은 고딕"/>
        <family val="3"/>
        <charset val="129"/>
      </rPr>
      <t>y</t>
    </r>
  </si>
  <si>
    <t>,</t>
  </si>
  <si>
    <r>
      <t>R</t>
    </r>
    <r>
      <rPr>
        <vertAlign val="subscript"/>
        <sz val="9"/>
        <rFont val="맑은 고딕"/>
        <family val="3"/>
        <charset val="129"/>
      </rPr>
      <t>z</t>
    </r>
  </si>
  <si>
    <t>ShearForce 적용</t>
    <phoneticPr fontId="23" type="noConversion"/>
  </si>
  <si>
    <t>Lateral_rebar_DistCheck</t>
    <phoneticPr fontId="23" type="noConversion"/>
  </si>
  <si>
    <t>ShearStrength_Vc</t>
    <phoneticPr fontId="23" type="noConversion"/>
  </si>
  <si>
    <t>Lateral_rebar</t>
    <phoneticPr fontId="23" type="noConversion"/>
  </si>
  <si>
    <t>Lateral_rebar_DiaCheck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</si>
  <si>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>=P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 의 M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 산정</t>
    </r>
    <phoneticPr fontId="37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</si>
  <si>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elz</t>
    </r>
    <r>
      <rPr>
        <sz val="9"/>
        <color indexed="8"/>
        <rFont val="맑은 고딕"/>
        <family val="3"/>
        <charset val="129"/>
      </rPr>
      <t xml:space="preserve"> / (ΦㆍM</t>
    </r>
    <r>
      <rPr>
        <vertAlign val="subscript"/>
        <sz val="9"/>
        <color indexed="8"/>
        <rFont val="맑은 고딕"/>
        <family val="3"/>
        <charset val="129"/>
      </rPr>
      <t>nz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</si>
  <si>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ely</t>
    </r>
    <r>
      <rPr>
        <sz val="9"/>
        <color indexed="8"/>
        <rFont val="맑은 고딕"/>
        <family val="3"/>
        <charset val="129"/>
      </rPr>
      <t xml:space="preserve"> / (ΦㆍM</t>
    </r>
    <r>
      <rPr>
        <vertAlign val="subscript"/>
        <sz val="9"/>
        <color indexed="8"/>
        <rFont val="맑은 고딕"/>
        <family val="3"/>
        <charset val="129"/>
      </rPr>
      <t>ny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</si>
  <si>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t>Req_R_Factor_circle</t>
    <phoneticPr fontId="23" type="noConversion"/>
  </si>
  <si>
    <t>LSD 수정판에서는 이 경우에 전체 NG로 출력함</t>
    <phoneticPr fontId="23" type="noConversion"/>
  </si>
  <si>
    <t>SubTitle_Flexibility</t>
    <phoneticPr fontId="23" type="noConversion"/>
  </si>
  <si>
    <t>OverStrength</t>
    <phoneticPr fontId="23" type="noConversion"/>
  </si>
  <si>
    <r>
      <t>λ</t>
    </r>
    <r>
      <rPr>
        <vertAlign val="subscript"/>
        <sz val="9"/>
        <color indexed="8"/>
        <rFont val="맑은 고딕"/>
        <family val="3"/>
        <charset val="129"/>
      </rPr>
      <t>O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</si>
  <si>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t>OverStrength_circle</t>
    <phoneticPr fontId="23" type="noConversion"/>
  </si>
  <si>
    <t>_2_ShearStrength02</t>
    <phoneticPr fontId="23" type="noConversion"/>
  </si>
  <si>
    <t>Title_6_ShearCheck</t>
    <phoneticPr fontId="23" type="noConversion"/>
  </si>
  <si>
    <t>2) 설계전단력 산정</t>
    <phoneticPr fontId="69" type="noConversion"/>
  </si>
  <si>
    <r>
      <t xml:space="preserve">   R</t>
    </r>
    <r>
      <rPr>
        <vertAlign val="subscript"/>
        <sz val="9"/>
        <color indexed="8"/>
        <rFont val="맑은 고딕"/>
        <family val="3"/>
        <charset val="129"/>
      </rPr>
      <t>reqy</t>
    </r>
    <phoneticPr fontId="69" type="noConversion"/>
  </si>
  <si>
    <r>
      <t xml:space="preserve">   R</t>
    </r>
    <r>
      <rPr>
        <vertAlign val="subscript"/>
        <sz val="9"/>
        <color indexed="8"/>
        <rFont val="맑은 고딕"/>
        <family val="3"/>
        <charset val="129"/>
      </rPr>
      <t>reqz</t>
    </r>
    <phoneticPr fontId="69" type="noConversion"/>
  </si>
  <si>
    <t>SubTitle_DgnShearforce</t>
    <phoneticPr fontId="23" type="noConversion"/>
  </si>
  <si>
    <t>② 설계전단력</t>
    <phoneticPr fontId="23" type="noConversion"/>
  </si>
  <si>
    <t>SubTitle_Dgn_Vu</t>
    <phoneticPr fontId="23" type="noConversion"/>
  </si>
  <si>
    <r>
      <t>λ</t>
    </r>
    <r>
      <rPr>
        <vertAlign val="subscript"/>
        <sz val="9"/>
        <color indexed="8"/>
        <rFont val="맑은 고딕"/>
        <family val="3"/>
        <charset val="129"/>
      </rPr>
      <t>oz</t>
    </r>
    <phoneticPr fontId="23" type="noConversion"/>
  </si>
  <si>
    <r>
      <t>λ</t>
    </r>
    <r>
      <rPr>
        <vertAlign val="subscript"/>
        <sz val="9"/>
        <color indexed="8"/>
        <rFont val="맑은 고딕"/>
        <family val="3"/>
        <charset val="129"/>
      </rPr>
      <t>oy</t>
    </r>
    <phoneticPr fontId="23" type="noConversion"/>
  </si>
  <si>
    <t>SubTitle_Calc_Vu</t>
    <phoneticPr fontId="23" type="noConversion"/>
  </si>
  <si>
    <t>Check_Y_Axis</t>
    <phoneticPr fontId="23" type="noConversion"/>
  </si>
  <si>
    <r>
      <t>&lt;V</t>
    </r>
    <r>
      <rPr>
        <b/>
        <vertAlign val="subscript"/>
        <sz val="9"/>
        <rFont val="맑은 고딕"/>
        <family val="3"/>
        <charset val="129"/>
      </rPr>
      <t xml:space="preserve">y </t>
    </r>
    <r>
      <rPr>
        <b/>
        <sz val="9"/>
        <rFont val="맑은 고딕"/>
        <family val="3"/>
        <charset val="129"/>
      </rPr>
      <t>검토&gt;</t>
    </r>
    <phoneticPr fontId="23" type="noConversion"/>
  </si>
  <si>
    <t>: 연성도 평가</t>
    <phoneticPr fontId="23" type="noConversion"/>
  </si>
  <si>
    <t>: 응답수정계수</t>
    <phoneticPr fontId="23" type="noConversion"/>
  </si>
  <si>
    <r>
      <t>ΦM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</si>
  <si>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t>axis =1</t>
    <phoneticPr fontId="23" type="noConversion"/>
  </si>
  <si>
    <t>axis =0</t>
    <phoneticPr fontId="23" type="noConversion"/>
  </si>
  <si>
    <t>① 소요연성도</t>
    <phoneticPr fontId="23" type="noConversion"/>
  </si>
  <si>
    <t>② 단부구역 검토</t>
    <phoneticPr fontId="23" type="noConversion"/>
  </si>
  <si>
    <r>
      <t>min [ 0.25H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, 0.25B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, 6D</t>
    </r>
    <r>
      <rPr>
        <vertAlign val="subscript"/>
        <sz val="9"/>
        <rFont val="맑은 고딕"/>
        <family val="3"/>
        <charset val="129"/>
      </rPr>
      <t>bar</t>
    </r>
    <r>
      <rPr>
        <sz val="9"/>
        <rFont val="맑은 고딕"/>
        <family val="3"/>
        <charset val="129"/>
      </rPr>
      <t xml:space="preserve"> ]</t>
    </r>
    <phoneticPr fontId="23" type="noConversion"/>
  </si>
  <si>
    <r>
      <t>d</t>
    </r>
    <r>
      <rPr>
        <vertAlign val="subscript"/>
        <sz val="9"/>
        <color indexed="8"/>
        <rFont val="맑은 고딕"/>
        <family val="3"/>
        <charset val="129"/>
      </rPr>
      <t>use</t>
    </r>
  </si>
  <si>
    <r>
      <t>max [ D13, 0.4D</t>
    </r>
    <r>
      <rPr>
        <vertAlign val="subscript"/>
        <sz val="9"/>
        <rFont val="맑은 고딕"/>
        <family val="3"/>
        <charset val="129"/>
      </rPr>
      <t>bar</t>
    </r>
    <r>
      <rPr>
        <sz val="9"/>
        <rFont val="맑은 고딕"/>
        <family val="3"/>
        <charset val="129"/>
      </rPr>
      <t xml:space="preserve"> ]</t>
    </r>
    <phoneticPr fontId="23" type="noConversion"/>
  </si>
  <si>
    <t>DeepRebar_Dia</t>
    <phoneticPr fontId="23" type="noConversion"/>
  </si>
  <si>
    <t xml:space="preserve"> ■ 심부구속철근 검토</t>
    <phoneticPr fontId="23" type="noConversion"/>
  </si>
  <si>
    <t>_3_DeepRebar</t>
    <phoneticPr fontId="23" type="noConversion"/>
  </si>
  <si>
    <t xml:space="preserve"> ■ 단부구역 전단설계</t>
    <phoneticPr fontId="23" type="noConversion"/>
  </si>
  <si>
    <t>SubTitle_EndArea_ShearDgn</t>
    <phoneticPr fontId="23" type="noConversion"/>
  </si>
  <si>
    <t>SubTitle_EndArea</t>
    <phoneticPr fontId="23" type="noConversion"/>
  </si>
  <si>
    <t>3) 전단 검토</t>
    <phoneticPr fontId="23" type="noConversion"/>
  </si>
  <si>
    <t>ShearStrength_Vc 적용</t>
    <phoneticPr fontId="23" type="noConversion"/>
  </si>
  <si>
    <t>SubTitle_ExceptEndArea</t>
    <phoneticPr fontId="23" type="noConversion"/>
  </si>
  <si>
    <t>SubTitle_ExceptEndArea_ShearDgn</t>
    <phoneticPr fontId="23" type="noConversion"/>
  </si>
  <si>
    <t xml:space="preserve"> ■ 전단철근 검토</t>
    <phoneticPr fontId="23" type="noConversion"/>
  </si>
  <si>
    <t>③ 단부이외구역 검토</t>
    <phoneticPr fontId="23" type="noConversion"/>
  </si>
  <si>
    <t xml:space="preserve"> ■ 단부이외구역 전단설계</t>
    <phoneticPr fontId="23" type="noConversion"/>
  </si>
  <si>
    <r>
      <t>: 소요응답수정계수가 1 초과</t>
    </r>
    <r>
      <rPr>
        <sz val="9"/>
        <color indexed="8"/>
        <rFont val="맑은 고딕"/>
        <family val="3"/>
        <charset val="129"/>
      </rPr>
      <t/>
    </r>
    <phoneticPr fontId="23" type="noConversion"/>
  </si>
  <si>
    <t>: 소요응답수정계수가 1 이하</t>
    <phoneticPr fontId="23" type="noConversion"/>
  </si>
  <si>
    <t>Lateral_rebar_DiaCheck</t>
    <phoneticPr fontId="23" type="noConversion"/>
  </si>
  <si>
    <t>SubTitle_ExceptEndArea_ShearRebar</t>
    <phoneticPr fontId="23" type="noConversion"/>
  </si>
  <si>
    <t>① 소요응답수정계수</t>
    <phoneticPr fontId="23" type="noConversion"/>
  </si>
  <si>
    <t xml:space="preserve"> 소성설계에 공통 적용</t>
    <phoneticPr fontId="23" type="noConversion"/>
  </si>
  <si>
    <t>소요연성도</t>
    <phoneticPr fontId="23" type="noConversion"/>
  </si>
  <si>
    <t>응답수정계수</t>
    <phoneticPr fontId="23" type="noConversion"/>
  </si>
  <si>
    <t>=&gt;</t>
    <phoneticPr fontId="23" type="noConversion"/>
  </si>
  <si>
    <t>① 단부구역 검토</t>
    <phoneticPr fontId="23" type="noConversion"/>
  </si>
  <si>
    <t>SubTitle_EndArea_1</t>
    <phoneticPr fontId="23" type="noConversion"/>
  </si>
  <si>
    <t>② 단부이외구역 검토</t>
    <phoneticPr fontId="23" type="noConversion"/>
  </si>
  <si>
    <t>=</t>
    <phoneticPr fontId="74" type="noConversion"/>
  </si>
  <si>
    <t>MPa</t>
    <phoneticPr fontId="74" type="noConversion"/>
  </si>
  <si>
    <t>띠철근 또는 나선철근의 항복강도</t>
    <phoneticPr fontId="23" type="noConversion"/>
  </si>
  <si>
    <r>
      <t>m</t>
    </r>
    <r>
      <rPr>
        <sz val="9"/>
        <color indexed="8"/>
        <rFont val="맑은 고딕"/>
        <family val="3"/>
        <charset val="129"/>
      </rPr>
      <t>m</t>
    </r>
    <phoneticPr fontId="23" type="noConversion"/>
  </si>
  <si>
    <t>띠철근 또는 나선철근의 수직간격</t>
    <phoneticPr fontId="23" type="noConversion"/>
  </si>
  <si>
    <t>나선철근 또는 원형 후프띠철근의 단면적</t>
    <phoneticPr fontId="23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</si>
  <si>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phoneticPr fontId="74" type="noConversion"/>
  </si>
  <si>
    <t>ShearStrength_Vn_circle</t>
    <phoneticPr fontId="23" type="noConversion"/>
  </si>
  <si>
    <t>Title_1_Memberforce</t>
    <phoneticPr fontId="23" type="noConversion"/>
  </si>
  <si>
    <t>OverStrength_z</t>
    <phoneticPr fontId="23" type="noConversion"/>
  </si>
  <si>
    <t>F_ShearStrength_Vnz</t>
    <phoneticPr fontId="23" type="noConversion"/>
  </si>
  <si>
    <t>F_ShearStrength_Circle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</si>
  <si>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</si>
  <si>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ck</t>
    </r>
    <phoneticPr fontId="23" type="noConversion"/>
  </si>
  <si>
    <t>ρ</t>
    <phoneticPr fontId="23" type="noConversion"/>
  </si>
  <si>
    <t>Lateral_rebar_DiaCheck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</si>
  <si>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el</t>
    </r>
    <r>
      <rPr>
        <sz val="9"/>
        <color indexed="8"/>
        <rFont val="맑은 고딕"/>
        <family val="3"/>
        <charset val="129"/>
      </rPr>
      <t xml:space="preserve"> / (ΦㆍM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)</t>
    </r>
    <phoneticPr fontId="23" type="noConversion"/>
  </si>
  <si>
    <t>축방향 압축력에 대한 저항계수(0.75)</t>
    <phoneticPr fontId="23" type="noConversion"/>
  </si>
  <si>
    <r>
      <t>1.25 + 0.05 R</t>
    </r>
    <r>
      <rPr>
        <vertAlign val="subscript"/>
        <sz val="9"/>
        <color indexed="8"/>
        <rFont val="맑은 고딕"/>
        <family val="3"/>
        <charset val="129"/>
      </rPr>
      <t>y</t>
    </r>
    <phoneticPr fontId="23" type="noConversion"/>
  </si>
  <si>
    <r>
      <t>1.25 + 0.05 R</t>
    </r>
    <r>
      <rPr>
        <vertAlign val="subscript"/>
        <sz val="9"/>
        <color indexed="8"/>
        <rFont val="맑은 고딕"/>
        <family val="3"/>
        <charset val="129"/>
      </rPr>
      <t>z</t>
    </r>
    <phoneticPr fontId="23" type="noConversion"/>
  </si>
  <si>
    <r>
      <t>λ</t>
    </r>
    <r>
      <rPr>
        <vertAlign val="subscript"/>
        <sz val="9"/>
        <color indexed="8"/>
        <rFont val="맑은 고딕"/>
        <family val="3"/>
        <charset val="129"/>
      </rPr>
      <t>oy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nz</t>
    </r>
    <phoneticPr fontId="23" type="noConversion"/>
  </si>
  <si>
    <r>
      <t>λ</t>
    </r>
    <r>
      <rPr>
        <vertAlign val="subscript"/>
        <sz val="9"/>
        <color indexed="8"/>
        <rFont val="맑은 고딕"/>
        <family val="3"/>
        <charset val="129"/>
      </rPr>
      <t>oz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ny</t>
    </r>
    <phoneticPr fontId="23" type="noConversion"/>
  </si>
  <si>
    <t>Title_4_PMcurve</t>
    <phoneticPr fontId="23" type="noConversion"/>
  </si>
  <si>
    <t>PMcurve02</t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</si>
  <si>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n</t>
    </r>
    <phoneticPr fontId="37" type="noConversion"/>
  </si>
  <si>
    <t>Req_R_Factor</t>
    <phoneticPr fontId="23" type="noConversion"/>
  </si>
  <si>
    <r>
      <t xml:space="preserve">   R</t>
    </r>
    <r>
      <rPr>
        <vertAlign val="subscript"/>
        <sz val="9"/>
        <color indexed="8"/>
        <rFont val="맑은 고딕"/>
        <family val="3"/>
        <charset val="129"/>
      </rPr>
      <t>req</t>
    </r>
    <phoneticPr fontId="69" type="noConversion"/>
  </si>
  <si>
    <t>Section_Sround</t>
    <phoneticPr fontId="23" type="noConversion"/>
  </si>
  <si>
    <t>Title_2_5_RebarAreaCheck</t>
    <phoneticPr fontId="23" type="noConversion"/>
  </si>
  <si>
    <t>3.5 축방향 철근비 검토</t>
    <phoneticPr fontId="23" type="noConversion"/>
  </si>
  <si>
    <t>2.5 축방향 철근비 검토</t>
    <phoneticPr fontId="23" type="noConversion"/>
  </si>
  <si>
    <t>SubTitle_EndArea_ShearDgn_response</t>
    <phoneticPr fontId="23" type="noConversion"/>
  </si>
  <si>
    <t>NG</t>
    <phoneticPr fontId="4" type="noConversion"/>
  </si>
  <si>
    <r>
      <t>축력비
(P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>/P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>)</t>
    </r>
    <phoneticPr fontId="42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</si>
  <si>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
(kN.m)</t>
    </r>
    <phoneticPr fontId="42" type="noConversion"/>
  </si>
  <si>
    <r>
      <t>모멘트비
(</t>
    </r>
    <r>
      <rPr>
        <b/>
        <sz val="9"/>
        <color indexed="8"/>
        <rFont val="맑은 고딕"/>
        <family val="3"/>
        <charset val="129"/>
      </rPr>
      <t>M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>/</t>
    </r>
    <r>
      <rPr>
        <b/>
        <sz val="9"/>
        <color indexed="8"/>
        <rFont val="맑은 고딕"/>
        <family val="3"/>
        <charset val="129"/>
      </rPr>
      <t>M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>)</t>
    </r>
    <phoneticPr fontId="42" type="noConversion"/>
  </si>
  <si>
    <t>Memberforce_Table_Header</t>
    <phoneticPr fontId="23" type="noConversion"/>
  </si>
  <si>
    <t>ShearStrength_NoShear</t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</si>
  <si>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v1</t>
    </r>
  </si>
  <si>
    <t>0.35ㆍ</t>
  </si>
  <si>
    <r>
      <t>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ㆍs</t>
    </r>
  </si>
  <si>
    <r>
      <t>f</t>
    </r>
    <r>
      <rPr>
        <vertAlign val="subscript"/>
        <sz val="9"/>
        <rFont val="맑은 고딕"/>
        <family val="3"/>
        <charset val="129"/>
      </rPr>
      <t>yt</t>
    </r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</si>
  <si>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v2</t>
    </r>
  </si>
  <si>
    <r>
      <t>0.0625ㆍ√ 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ㆍs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</si>
  <si>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yt</t>
    </r>
  </si>
  <si>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</si>
  <si>
    <r>
      <t>max [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v1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v2</t>
    </r>
    <r>
      <rPr>
        <sz val="9"/>
        <rFont val="맑은 고딕"/>
        <family val="3"/>
        <charset val="129"/>
      </rPr>
      <t>]</t>
    </r>
  </si>
  <si>
    <t>사용철근량</t>
  </si>
  <si>
    <r>
      <t>A</t>
    </r>
    <r>
      <rPr>
        <vertAlign val="subscript"/>
        <sz val="9"/>
        <rFont val="맑은 고딕"/>
        <family val="3"/>
        <charset val="129"/>
      </rPr>
      <t>v</t>
    </r>
  </si>
  <si>
    <t>수직간격</t>
  </si>
  <si>
    <t>SubTitle_ExceptEndArea_2</t>
    <phoneticPr fontId="23" type="noConversion"/>
  </si>
  <si>
    <t>min[0.5d, 600mm]</t>
    <phoneticPr fontId="23" type="noConversion"/>
  </si>
  <si>
    <t>ExceptEndArea_ShearRebar_Check</t>
    <phoneticPr fontId="23" type="noConversion"/>
  </si>
  <si>
    <t>도로교2010, 철도교2011의 내진일때</t>
    <phoneticPr fontId="23" type="noConversion"/>
  </si>
  <si>
    <t>① 소성힌지구역 판별</t>
  </si>
  <si>
    <r>
      <t>V</t>
    </r>
    <r>
      <rPr>
        <vertAlign val="subscript"/>
        <sz val="9"/>
        <rFont val="맑은 고딕"/>
        <family val="3"/>
        <charset val="129"/>
      </rPr>
      <t xml:space="preserve">y </t>
    </r>
    <r>
      <rPr>
        <sz val="9"/>
        <rFont val="맑은 고딕"/>
        <family val="3"/>
        <charset val="129"/>
      </rPr>
      <t>검토 :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</si>
  <si>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 xml:space="preserve">z </t>
    </r>
    <r>
      <rPr>
        <sz val="9"/>
        <rFont val="맑은 고딕"/>
        <family val="3"/>
        <charset val="129"/>
      </rPr>
      <t>검토 :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</si>
  <si>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elz </t>
    </r>
    <r>
      <rPr>
        <sz val="9"/>
        <color indexed="8"/>
        <rFont val="맑은 고딕"/>
        <family val="3"/>
        <charset val="129"/>
      </rPr>
      <t>=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</si>
  <si>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ely </t>
    </r>
    <r>
      <rPr>
        <sz val="9"/>
        <color indexed="8"/>
        <rFont val="맑은 고딕"/>
        <family val="3"/>
        <charset val="129"/>
      </rPr>
      <t>=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</si>
  <si>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nz </t>
    </r>
    <r>
      <rPr>
        <sz val="9"/>
        <color indexed="8"/>
        <rFont val="맑은 고딕"/>
        <family val="3"/>
        <charset val="129"/>
      </rPr>
      <t>=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</si>
  <si>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ny </t>
    </r>
    <r>
      <rPr>
        <sz val="9"/>
        <color indexed="8"/>
        <rFont val="맑은 고딕"/>
        <family val="3"/>
        <charset val="129"/>
      </rPr>
      <t>=</t>
    </r>
    <phoneticPr fontId="23" type="noConversion"/>
  </si>
  <si>
    <t>PlasticHingeZone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</si>
  <si>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 </t>
    </r>
    <r>
      <rPr>
        <sz val="9"/>
        <color indexed="8"/>
        <rFont val="맑은 고딕"/>
        <family val="3"/>
        <charset val="129"/>
      </rPr>
      <t>=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</si>
  <si>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n </t>
    </r>
    <r>
      <rPr>
        <sz val="9"/>
        <color indexed="8"/>
        <rFont val="맑은 고딕"/>
        <family val="3"/>
        <charset val="129"/>
      </rPr>
      <t>=</t>
    </r>
    <phoneticPr fontId="23" type="noConversion"/>
  </si>
  <si>
    <t>PlasticHingeZone_circle</t>
    <phoneticPr fontId="23" type="noConversion"/>
  </si>
  <si>
    <t>PMcurve02_circle</t>
    <phoneticPr fontId="23" type="noConversion"/>
  </si>
  <si>
    <t>MemberForce_Summary_Table_Header</t>
    <phoneticPr fontId="23" type="noConversion"/>
  </si>
  <si>
    <t>응답수정계수</t>
    <phoneticPr fontId="23" type="noConversion"/>
  </si>
  <si>
    <t>ReponseFactor</t>
    <phoneticPr fontId="23" type="noConversion"/>
  </si>
  <si>
    <t>Check_Vcd01</t>
    <phoneticPr fontId="23" type="noConversion"/>
  </si>
  <si>
    <t>_3_1_3_SectionCheck_2</t>
    <phoneticPr fontId="23" type="noConversion"/>
  </si>
  <si>
    <t>∴휨/축력에 대해 단면이 만족함</t>
    <phoneticPr fontId="23" type="noConversion"/>
  </si>
  <si>
    <t>∴연성도 내진설계로 검토</t>
    <phoneticPr fontId="23" type="noConversion"/>
  </si>
  <si>
    <t>_3_1_3_SectionCheck_2_01</t>
    <phoneticPr fontId="23" type="noConversion"/>
  </si>
  <si>
    <t>_3_1_3_SectionCheck_2_02</t>
    <phoneticPr fontId="23" type="noConversion"/>
  </si>
  <si>
    <t>check</t>
    <phoneticPr fontId="4" type="noConversion"/>
  </si>
  <si>
    <r>
      <t>ρ</t>
    </r>
    <r>
      <rPr>
        <vertAlign val="subscript"/>
        <sz val="9"/>
        <rFont val="맑은 고딕"/>
        <family val="3"/>
        <charset val="129"/>
      </rPr>
      <t xml:space="preserve">v,min </t>
    </r>
    <phoneticPr fontId="23" type="noConversion"/>
  </si>
  <si>
    <t>=</t>
    <phoneticPr fontId="23" type="noConversion"/>
  </si>
  <si>
    <r>
      <t>(0.08 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) / f</t>
    </r>
    <r>
      <rPr>
        <vertAlign val="subscript"/>
        <sz val="9"/>
        <rFont val="맑은 고딕"/>
        <family val="3"/>
        <charset val="129"/>
      </rPr>
      <t>vy</t>
    </r>
    <phoneticPr fontId="23" type="noConversion"/>
  </si>
  <si>
    <r>
      <t>ρ</t>
    </r>
    <r>
      <rPr>
        <vertAlign val="subscript"/>
        <sz val="9"/>
        <rFont val="맑은 고딕"/>
        <family val="3"/>
        <charset val="129"/>
      </rPr>
      <t>v</t>
    </r>
    <phoneticPr fontId="23" type="noConversion"/>
  </si>
  <si>
    <r>
      <t>A</t>
    </r>
    <r>
      <rPr>
        <vertAlign val="subscript"/>
        <sz val="9"/>
        <rFont val="맑은 고딕"/>
        <family val="3"/>
        <charset val="129"/>
      </rPr>
      <t xml:space="preserve">v  </t>
    </r>
    <r>
      <rPr>
        <sz val="9"/>
        <rFont val="맑은 고딕"/>
        <family val="3"/>
        <charset val="129"/>
      </rPr>
      <t>/ (sㆍb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ㆍsinα)   </t>
    </r>
    <phoneticPr fontId="23" type="noConversion"/>
  </si>
  <si>
    <r>
      <t>ρ</t>
    </r>
    <r>
      <rPr>
        <vertAlign val="subscript"/>
        <sz val="9"/>
        <rFont val="맑은 고딕"/>
        <family val="3"/>
        <charset val="129"/>
      </rPr>
      <t>v,min</t>
    </r>
    <r>
      <rPr>
        <sz val="9"/>
        <rFont val="맑은 고딕"/>
        <family val="3"/>
        <charset val="129"/>
      </rPr>
      <t xml:space="preserve"> </t>
    </r>
    <phoneticPr fontId="23" type="noConversion"/>
  </si>
  <si>
    <r>
      <t>s</t>
    </r>
    <r>
      <rPr>
        <vertAlign val="subscript"/>
        <sz val="9"/>
        <rFont val="맑은 고딕"/>
        <family val="3"/>
        <charset val="129"/>
      </rPr>
      <t>max</t>
    </r>
    <phoneticPr fontId="23" type="noConversion"/>
  </si>
  <si>
    <t>min[0.75 d (1+cotα), 600]</t>
    <phoneticPr fontId="23" type="noConversion"/>
  </si>
  <si>
    <t>mm</t>
    <phoneticPr fontId="23" type="noConversion"/>
  </si>
  <si>
    <t>s</t>
    <phoneticPr fontId="23" type="noConversion"/>
  </si>
  <si>
    <t>mm</t>
    <phoneticPr fontId="4" type="noConversion"/>
  </si>
  <si>
    <t>mm</t>
    <phoneticPr fontId="4" type="noConversion"/>
  </si>
  <si>
    <t>s</t>
    <phoneticPr fontId="4" type="noConversion"/>
  </si>
  <si>
    <t>스터럽 간격</t>
    <phoneticPr fontId="23" type="noConversion"/>
  </si>
  <si>
    <t>α</t>
    <phoneticPr fontId="4" type="noConversion"/>
  </si>
  <si>
    <t>경사전단철근과 주철근 사이의 경사각</t>
    <phoneticPr fontId="4" type="noConversion"/>
  </si>
  <si>
    <t>º</t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</si>
  <si>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3" type="noConversion"/>
  </si>
  <si>
    <t>스터럽 철근량</t>
  </si>
  <si>
    <r>
      <t>mm</t>
    </r>
    <r>
      <rPr>
        <vertAlign val="superscript"/>
        <sz val="9"/>
        <rFont val="맑은 고딕"/>
        <family val="3"/>
        <charset val="129"/>
      </rPr>
      <t>2</t>
    </r>
  </si>
  <si>
    <t>Shear_rebar</t>
    <phoneticPr fontId="23" type="noConversion"/>
  </si>
  <si>
    <t xml:space="preserve">  - 최소전단철근비 및 간격</t>
    <phoneticPr fontId="23" type="noConversion"/>
  </si>
  <si>
    <t>Shear_rebar_Title</t>
    <phoneticPr fontId="23" type="noConversion"/>
  </si>
  <si>
    <t>새기준에서 5.7.2.3을 적용하라고 하는데</t>
    <phoneticPr fontId="23" type="noConversion"/>
  </si>
  <si>
    <t>Vs만 적용하면 되는지 확인필요!!</t>
    <phoneticPr fontId="23" type="noConversion"/>
  </si>
  <si>
    <r>
      <t>1.0 ≤ 1 / (1 - ∑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(Φㆍ∑ P</t>
    </r>
    <r>
      <rPr>
        <vertAlign val="subscript"/>
        <sz val="9"/>
        <color indexed="8"/>
        <rFont val="맑은 고딕"/>
        <family val="3"/>
        <charset val="129"/>
      </rPr>
      <t>e</t>
    </r>
    <r>
      <rPr>
        <sz val="9"/>
        <color indexed="8"/>
        <rFont val="맑은 고딕"/>
        <family val="3"/>
        <charset val="129"/>
      </rPr>
      <t>))  ≤ 1.4</t>
    </r>
    <phoneticPr fontId="23" type="noConversion"/>
  </si>
  <si>
    <r>
      <t>1.0 ≤ C</t>
    </r>
    <r>
      <rPr>
        <vertAlign val="subscript"/>
        <sz val="9"/>
        <color indexed="8"/>
        <rFont val="맑은 고딕"/>
        <family val="3"/>
        <charset val="129"/>
      </rPr>
      <t>m</t>
    </r>
    <r>
      <rPr>
        <sz val="9"/>
        <color indexed="8"/>
        <rFont val="맑은 고딕"/>
        <family val="3"/>
        <charset val="129"/>
      </rPr>
      <t xml:space="preserve"> / (1 -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(ΦㆍP</t>
    </r>
    <r>
      <rPr>
        <vertAlign val="subscript"/>
        <sz val="9"/>
        <color indexed="8"/>
        <rFont val="맑은 고딕"/>
        <family val="3"/>
        <charset val="129"/>
      </rPr>
      <t>e</t>
    </r>
    <r>
      <rPr>
        <sz val="9"/>
        <color indexed="8"/>
        <rFont val="맑은 고딕"/>
        <family val="3"/>
        <charset val="129"/>
      </rPr>
      <t>))  ≤ 1.4</t>
    </r>
    <phoneticPr fontId="23" type="noConversion"/>
  </si>
  <si>
    <t>Lateral_rebar_DistCheck</t>
    <phoneticPr fontId="23" type="noConversion"/>
  </si>
  <si>
    <r>
      <t>min [ 20ㆍD</t>
    </r>
    <r>
      <rPr>
        <vertAlign val="subscript"/>
        <sz val="9"/>
        <rFont val="맑은 고딕"/>
        <family val="3"/>
        <charset val="129"/>
      </rPr>
      <t xml:space="preserve">bar </t>
    </r>
    <r>
      <rPr>
        <sz val="9"/>
        <rFont val="맑은 고딕"/>
        <family val="3"/>
        <charset val="129"/>
      </rPr>
      <t>, D,  400mm ]</t>
    </r>
    <phoneticPr fontId="23" type="noConversion"/>
  </si>
  <si>
    <t>Lateral_rebar_DistCheck_Circle</t>
    <phoneticPr fontId="23" type="noConversion"/>
  </si>
  <si>
    <t>m</t>
    <phoneticPr fontId="23" type="noConversion"/>
  </si>
  <si>
    <t xml:space="preserve">- 콘크리트가 부담하는 전단력 </t>
    <phoneticPr fontId="23" type="noConversion"/>
  </si>
  <si>
    <t xml:space="preserve">- 전단보강철근  검토 </t>
    <phoneticPr fontId="23" type="noConversion"/>
  </si>
  <si>
    <t xml:space="preserve">3) 횡방향 철근 검토 </t>
    <phoneticPr fontId="23" type="noConversion"/>
  </si>
  <si>
    <t xml:space="preserve">4) 최소전단철근 검토 </t>
    <phoneticPr fontId="23" type="noConversion"/>
  </si>
  <si>
    <t>Design Code</t>
    <phoneticPr fontId="4" type="noConversion"/>
  </si>
  <si>
    <t>KSCE-LSD15</t>
    <phoneticPr fontId="39" type="noConversion"/>
  </si>
  <si>
    <t>DesignCodeTitle</t>
    <phoneticPr fontId="23" type="noConversion"/>
  </si>
  <si>
    <t>DgnCode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</si>
</sst>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76" formatCode="mm&quot;월&quot;\ dd&quot;일&quot;"/>
    <numFmt numFmtId="177" formatCode="0.0_ "/>
    <numFmt numFmtId="178" formatCode="0.00_ "/>
    <numFmt numFmtId="179" formatCode="0.000_ "/>
    <numFmt numFmtId="180" formatCode="0.000_);[Red]\(0.000\)"/>
    <numFmt numFmtId="181" formatCode="0_ "/>
    <numFmt numFmtId="182" formatCode="0.00000_ "/>
    <numFmt numFmtId="183" formatCode="0.0000_ "/>
    <numFmt numFmtId="184" formatCode="0.00\ &quot;mm&quot;"/>
    <numFmt numFmtId="185" formatCode="0.00&quot;MPa&quot;"/>
    <numFmt numFmtId="186" formatCode="0.00\ &quot;kN·m&quot;"/>
    <numFmt numFmtId="187" formatCode="&quot;H&quot;\ 0"/>
    <numFmt numFmtId="188" formatCode="0.000"/>
    <numFmt numFmtId="189" formatCode="#&quot;.1&quot;"/>
  </numFmts>
  <fonts count="87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9"/>
      <name val="Times New Roman"/>
      <family val="1"/>
    </font>
    <font>
      <sz val="8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Times New Roman"/>
      <family val="1"/>
    </font>
    <font>
      <b/>
      <sz val="10"/>
      <name val="돋움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b/>
      <sz val="30"/>
      <name val="HY견고딕"/>
      <family val="1"/>
      <charset val="129"/>
    </font>
    <font>
      <b/>
      <sz val="13"/>
      <name val="HY견고딕"/>
      <family val="1"/>
      <charset val="129"/>
    </font>
    <font>
      <b/>
      <sz val="12"/>
      <name val="돋움"/>
      <family val="3"/>
      <charset val="129"/>
    </font>
    <font>
      <b/>
      <sz val="20"/>
      <name val="HY견고딕"/>
      <family val="1"/>
      <charset val="129"/>
    </font>
    <font>
      <b/>
      <sz val="18"/>
      <name val="HY견고딕"/>
      <family val="1"/>
      <charset val="129"/>
    </font>
    <font>
      <vertAlign val="superscript"/>
      <sz val="9"/>
      <name val="맑은 고딕"/>
      <family val="3"/>
      <charset val="129"/>
    </font>
    <font>
      <sz val="8"/>
      <name val="돋움"/>
      <family val="3"/>
      <charset val="129"/>
    </font>
    <font>
      <vertAlign val="superscript"/>
      <sz val="9"/>
      <color indexed="8"/>
      <name val="맑은 고딕"/>
      <family val="3"/>
      <charset val="129"/>
    </font>
    <font>
      <b/>
      <vertAlign val="subscript"/>
      <sz val="9"/>
      <color indexed="8"/>
      <name val="맑은 고딕"/>
      <family val="3"/>
      <charset val="129"/>
    </font>
    <font>
      <sz val="9"/>
      <color indexed="12"/>
      <name val="맑은 고딕"/>
      <family val="3"/>
      <charset val="129"/>
    </font>
    <font>
      <b/>
      <vertAlign val="subscript"/>
      <sz val="9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indexed="62"/>
      <name val="맑은 고딕"/>
      <family val="3"/>
      <charset val="129"/>
    </font>
    <font>
      <sz val="8"/>
      <name val="Arial"/>
      <family val="2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돋움"/>
      <family val="3"/>
      <charset val="129"/>
    </font>
    <font>
      <b/>
      <vertAlign val="superscript"/>
      <sz val="9"/>
      <color indexed="8"/>
      <name val="맑은 고딕"/>
      <family val="3"/>
      <charset val="129"/>
    </font>
    <font>
      <sz val="9"/>
      <color indexed="8"/>
      <name val="돋움"/>
      <family val="3"/>
      <charset val="129"/>
    </font>
    <font>
      <b/>
      <vertAlign val="superscript"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indexed="8"/>
      <name val="Arial"/>
      <family val="2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30"/>
      <name val="맑은 고딕"/>
      <family val="3"/>
      <charset val="129"/>
    </font>
    <font>
      <sz val="9"/>
      <color indexed="3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0"/>
      <color indexed="55"/>
      <name val="맑은 고딕"/>
      <family val="3"/>
      <charset val="129"/>
    </font>
    <font>
      <b/>
      <sz val="9"/>
      <color indexed="40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</font>
    <font>
      <b/>
      <u/>
      <sz val="9"/>
      <name val="맑은 고딕"/>
      <family val="3"/>
      <charset val="129"/>
    </font>
    <font>
      <sz val="9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sz val="10"/>
      <name val="돋움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8"/>
      <name val="돋움"/>
      <family val="3"/>
      <charset val="129"/>
    </font>
    <font>
      <sz val="9"/>
      <color indexed="12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8"/>
      <name val="돋움"/>
      <family val="3"/>
      <charset val="129"/>
    </font>
    <font>
      <b/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Trebuchet MS"/>
      <family val="2"/>
    </font>
    <font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b/>
      <sz val="9"/>
      <color rgb="FF0000FF"/>
      <name val="맑은 고딕"/>
      <family val="3"/>
      <charset val="129"/>
    </font>
    <font>
      <sz val="9"/>
      <color rgb="FFFF0000"/>
      <name val="맑은 고딕"/>
      <family val="3"/>
      <charset val="129"/>
    </font>
    <font>
      <sz val="9"/>
      <name val="Arial"/>
      <family val="2"/>
    </font>
    <font>
      <b/>
      <sz val="15"/>
      <color rgb="FF0070C0"/>
      <name val="맑은 고딕"/>
      <family val="3"/>
      <charset val="129"/>
    </font>
  </fonts>
  <fills count="11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5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68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8"/>
      </right>
      <top style="hair">
        <color indexed="8"/>
      </top>
      <bottom style="thin">
        <color indexed="64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</borders>
  <cellStyleXfs count="3025">
    <xf numFmtId="0" fontId="0" fillId="0" borderId="0"/>
    <xf numFmtId="0" fontId="3" fillId="0" borderId="0">
      <alignment horizontal="center" vertical="center"/>
    </xf>
    <xf numFmtId="0" fontId="25" fillId="0" borderId="0">
      <alignment horizontal="center" vertical="center"/>
    </xf>
    <xf numFmtId="0" fontId="26" fillId="0" borderId="0">
      <alignment horizontal="left" vertical="center"/>
    </xf>
    <xf numFmtId="0" fontId="27" fillId="0" borderId="0">
      <alignment horizontal="left" vertical="center"/>
    </xf>
    <xf numFmtId="0" fontId="7" fillId="0" borderId="0">
      <alignment horizontal="left" vertical="center"/>
    </xf>
    <xf numFmtId="0" fontId="5" fillId="0" borderId="0">
      <alignment horizontal="left" vertical="center"/>
    </xf>
    <xf numFmtId="0" fontId="28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center" vertical="center"/>
    </xf>
    <xf numFmtId="0" fontId="29" fillId="0" borderId="0">
      <alignment horizontal="center" vertical="center"/>
    </xf>
    <xf numFmtId="0" fontId="6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3" fillId="0" borderId="0">
      <alignment horizontal="right" vertical="center"/>
    </xf>
    <xf numFmtId="0" fontId="6" fillId="2" borderId="0">
      <alignment horizontal="center" vertical="center"/>
    </xf>
    <xf numFmtId="179" fontId="80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/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81" fillId="0" borderId="0">
      <alignment vertical="center"/>
    </xf>
    <xf numFmtId="0" fontId="79" fillId="0" borderId="0">
      <alignment vertical="center"/>
    </xf>
    <xf numFmtId="0" fontId="8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2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1" fillId="0" borderId="0">
      <alignment vertical="center"/>
    </xf>
    <xf numFmtId="0" fontId="8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1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  <xf numFmtId="0" fontId="79" fillId="0" borderId="0">
      <alignment vertical="center"/>
    </xf>
  </cellStyleXfs>
  <cellXfs count="718">
    <xf numFmtId="0" fontId="0" fillId="0" borderId="0" xfId="0"/>
    <xf numFmtId="0" fontId="8" fillId="0" borderId="0" xfId="1141" applyFont="1">
      <alignment vertical="center"/>
    </xf>
    <xf numFmtId="0" fontId="9" fillId="0" borderId="0" xfId="1141" applyFont="1">
      <alignment vertical="center"/>
    </xf>
    <xf numFmtId="0" fontId="11" fillId="0" borderId="0" xfId="1141" applyFont="1" applyAlignment="1">
      <alignment horizontal="center" vertical="center"/>
    </xf>
    <xf numFmtId="0" fontId="9" fillId="0" borderId="0" xfId="1141" applyFont="1" applyFill="1">
      <alignment vertical="center"/>
    </xf>
    <xf numFmtId="0" fontId="10" fillId="0" borderId="0" xfId="1141" applyFont="1" applyFill="1">
      <alignment vertical="center"/>
    </xf>
    <xf numFmtId="0" fontId="14" fillId="0" borderId="0" xfId="1141" quotePrefix="1" applyFont="1" applyFill="1" applyAlignment="1">
      <alignment horizontal="center" vertical="center"/>
    </xf>
    <xf numFmtId="0" fontId="17" fillId="0" borderId="0" xfId="1141" applyFont="1" applyFill="1">
      <alignment vertical="center"/>
    </xf>
    <xf numFmtId="0" fontId="18" fillId="0" borderId="0" xfId="1141" applyFont="1" applyFill="1">
      <alignment vertical="center"/>
    </xf>
    <xf numFmtId="0" fontId="17" fillId="0" borderId="0" xfId="1141" applyFont="1" applyFill="1" applyAlignment="1">
      <alignment horizontal="center" vertical="center"/>
    </xf>
    <xf numFmtId="0" fontId="15" fillId="0" borderId="0" xfId="1141" applyFont="1" applyFill="1">
      <alignment vertical="center"/>
    </xf>
    <xf numFmtId="0" fontId="14" fillId="0" borderId="0" xfId="1141" applyFont="1" applyFill="1">
      <alignment vertical="center"/>
    </xf>
    <xf numFmtId="0" fontId="15" fillId="0" borderId="0" xfId="1141" applyFont="1" applyFill="1" applyAlignment="1">
      <alignment horizontal="center" vertical="center"/>
    </xf>
    <xf numFmtId="0" fontId="48" fillId="0" borderId="0" xfId="0" applyFont="1" applyAlignment="1">
      <alignment vertical="center"/>
    </xf>
    <xf numFmtId="0" fontId="46" fillId="0" borderId="0" xfId="0" applyFont="1" applyAlignment="1">
      <alignment vertical="center"/>
    </xf>
    <xf numFmtId="0" fontId="11" fillId="0" borderId="0" xfId="1141" applyFont="1" applyFill="1" applyAlignment="1">
      <alignment horizontal="center" vertical="center"/>
    </xf>
    <xf numFmtId="0" fontId="21" fillId="0" borderId="0" xfId="1141" applyFont="1" applyFill="1" applyBorder="1">
      <alignment vertical="center"/>
    </xf>
    <xf numFmtId="0" fontId="9" fillId="0" borderId="0" xfId="1141" applyFont="1" applyFill="1" applyBorder="1">
      <alignment vertical="center"/>
    </xf>
    <xf numFmtId="0" fontId="16" fillId="0" borderId="0" xfId="1141" applyFont="1" applyFill="1" applyBorder="1">
      <alignment vertical="center"/>
    </xf>
    <xf numFmtId="0" fontId="16" fillId="0" borderId="0" xfId="1141" applyFont="1" applyFill="1">
      <alignment vertical="center"/>
    </xf>
    <xf numFmtId="0" fontId="16" fillId="0" borderId="0" xfId="1141" applyFont="1" applyFill="1" applyAlignment="1">
      <alignment horizontal="center" vertical="center"/>
    </xf>
    <xf numFmtId="0" fontId="16" fillId="0" borderId="0" xfId="598" applyFont="1" applyFill="1" applyBorder="1" applyAlignment="1">
      <alignment horizontal="center" vertical="center"/>
    </xf>
    <xf numFmtId="0" fontId="16" fillId="0" borderId="0" xfId="12" quotePrefix="1" applyFont="1" applyFill="1" applyBorder="1">
      <alignment horizontal="center" vertical="center"/>
    </xf>
    <xf numFmtId="0" fontId="16" fillId="0" borderId="0" xfId="1141" applyFont="1" applyFill="1" applyAlignment="1">
      <alignment horizontal="left" vertical="center"/>
    </xf>
    <xf numFmtId="0" fontId="15" fillId="0" borderId="0" xfId="1439" quotePrefix="1" applyFont="1" applyFill="1" applyAlignment="1">
      <alignment horizontal="center" vertical="center"/>
    </xf>
    <xf numFmtId="0" fontId="22" fillId="0" borderId="0" xfId="1141" applyFont="1" applyFill="1" applyBorder="1">
      <alignment vertical="center"/>
    </xf>
    <xf numFmtId="0" fontId="12" fillId="0" borderId="0" xfId="1669" applyFont="1" applyFill="1" applyAlignment="1">
      <alignment horizontal="center" vertical="center"/>
    </xf>
    <xf numFmtId="0" fontId="8" fillId="0" borderId="0" xfId="1141" applyFont="1" applyFill="1" applyBorder="1">
      <alignment vertical="center"/>
    </xf>
    <xf numFmtId="179" fontId="21" fillId="0" borderId="0" xfId="1052" applyNumberFormat="1" applyFont="1" applyFill="1" applyBorder="1">
      <alignment vertical="center"/>
    </xf>
    <xf numFmtId="182" fontId="21" fillId="0" borderId="0" xfId="1052" applyNumberFormat="1" applyFont="1" applyFill="1" applyBorder="1">
      <alignment vertical="center"/>
    </xf>
    <xf numFmtId="0" fontId="16" fillId="0" borderId="0" xfId="13" applyFont="1" applyFill="1" applyBorder="1" applyAlignment="1">
      <alignment vertical="center"/>
    </xf>
    <xf numFmtId="0" fontId="16" fillId="0" borderId="0" xfId="13" quotePrefix="1" applyFont="1" applyFill="1" applyBorder="1" applyAlignment="1">
      <alignment vertical="center"/>
    </xf>
    <xf numFmtId="0" fontId="20" fillId="0" borderId="0" xfId="1141" applyFont="1" applyFill="1" applyAlignment="1">
      <alignment horizontal="left" vertical="center"/>
    </xf>
    <xf numFmtId="0" fontId="9" fillId="0" borderId="0" xfId="456" applyFont="1" applyBorder="1" applyAlignment="1">
      <alignment vertical="center"/>
    </xf>
    <xf numFmtId="0" fontId="9" fillId="0" borderId="0" xfId="456" applyFont="1" applyBorder="1" applyAlignment="1">
      <alignment horizontal="center" vertical="center"/>
    </xf>
    <xf numFmtId="0" fontId="9" fillId="0" borderId="0" xfId="456" applyFont="1" applyBorder="1">
      <alignment vertical="center"/>
    </xf>
    <xf numFmtId="186" fontId="16" fillId="0" borderId="0" xfId="13" applyNumberFormat="1" applyFont="1" applyFill="1" applyBorder="1" applyAlignment="1">
      <alignment vertical="center"/>
    </xf>
    <xf numFmtId="0" fontId="16" fillId="0" borderId="0" xfId="13" applyFont="1" applyFill="1" applyBorder="1" applyAlignment="1">
      <alignment horizontal="center" vertical="center"/>
    </xf>
    <xf numFmtId="0" fontId="34" fillId="0" borderId="0" xfId="456" applyFont="1" applyBorder="1" applyAlignment="1">
      <alignment vertical="center"/>
    </xf>
    <xf numFmtId="0" fontId="16" fillId="0" borderId="0" xfId="1141" applyFont="1" applyFill="1" applyBorder="1" applyAlignment="1">
      <alignment horizontal="center" vertical="center"/>
    </xf>
    <xf numFmtId="0" fontId="9" fillId="0" borderId="0" xfId="456" applyFont="1" applyFill="1" applyBorder="1">
      <alignment vertical="center"/>
    </xf>
    <xf numFmtId="0" fontId="16" fillId="0" borderId="0" xfId="456" applyFont="1" applyBorder="1">
      <alignment vertical="center"/>
    </xf>
    <xf numFmtId="0" fontId="16" fillId="0" borderId="0" xfId="456" applyNumberFormat="1" applyFont="1" applyBorder="1" applyAlignment="1">
      <alignment vertical="center"/>
    </xf>
    <xf numFmtId="188" fontId="16" fillId="0" borderId="0" xfId="456" applyNumberFormat="1" applyFont="1" applyFill="1" applyBorder="1" applyAlignment="1">
      <alignment vertical="center"/>
    </xf>
    <xf numFmtId="179" fontId="9" fillId="0" borderId="0" xfId="1052" applyNumberFormat="1" applyFont="1" applyFill="1" applyBorder="1">
      <alignment vertical="center"/>
    </xf>
    <xf numFmtId="0" fontId="17" fillId="0" borderId="0" xfId="1141" applyFont="1" applyFill="1" applyBorder="1" applyAlignment="1">
      <alignment horizontal="center" vertical="center"/>
    </xf>
    <xf numFmtId="0" fontId="9" fillId="0" borderId="0" xfId="1052" applyFont="1" applyFill="1" applyBorder="1">
      <alignment vertical="center"/>
    </xf>
    <xf numFmtId="0" fontId="9" fillId="0" borderId="0" xfId="1052" quotePrefix="1" applyFont="1" applyFill="1" applyBorder="1" applyAlignment="1">
      <alignment horizontal="center" vertical="center"/>
    </xf>
    <xf numFmtId="179" fontId="34" fillId="0" borderId="0" xfId="1052" applyNumberFormat="1" applyFont="1" applyFill="1" applyBorder="1" applyAlignment="1">
      <alignment vertical="center"/>
    </xf>
    <xf numFmtId="0" fontId="9" fillId="0" borderId="0" xfId="1052" quotePrefix="1" applyFont="1" applyFill="1" applyBorder="1">
      <alignment vertical="center"/>
    </xf>
    <xf numFmtId="0" fontId="9" fillId="0" borderId="0" xfId="1052" quotePrefix="1" applyFont="1" applyFill="1" applyBorder="1" applyAlignment="1">
      <alignment vertical="center"/>
    </xf>
    <xf numFmtId="0" fontId="34" fillId="0" borderId="0" xfId="1052" applyFont="1" applyFill="1" applyBorder="1" applyAlignment="1">
      <alignment vertical="center"/>
    </xf>
    <xf numFmtId="179" fontId="24" fillId="0" borderId="0" xfId="636" applyNumberFormat="1" applyFont="1" applyFill="1" applyBorder="1" applyAlignment="1">
      <alignment vertical="center"/>
    </xf>
    <xf numFmtId="0" fontId="16" fillId="0" borderId="0" xfId="1052" applyFont="1" applyFill="1" applyBorder="1">
      <alignment vertical="center"/>
    </xf>
    <xf numFmtId="0" fontId="9" fillId="0" borderId="0" xfId="456" applyFont="1" applyFill="1" applyBorder="1" applyAlignment="1">
      <alignment horizontal="center" vertical="center"/>
    </xf>
    <xf numFmtId="0" fontId="11" fillId="0" borderId="0" xfId="1052" applyFont="1" applyFill="1" applyBorder="1">
      <alignment vertical="center"/>
    </xf>
    <xf numFmtId="0" fontId="8" fillId="0" borderId="0" xfId="1052" applyNumberFormat="1" applyFont="1" applyFill="1" applyBorder="1">
      <alignment vertical="center"/>
    </xf>
    <xf numFmtId="0" fontId="9" fillId="0" borderId="0" xfId="1052" applyFont="1" applyFill="1" applyBorder="1" applyAlignment="1">
      <alignment vertical="center"/>
    </xf>
    <xf numFmtId="179" fontId="16" fillId="0" borderId="0" xfId="1052" applyNumberFormat="1" applyFont="1" applyFill="1" applyBorder="1" applyAlignment="1">
      <alignment vertical="center"/>
    </xf>
    <xf numFmtId="179" fontId="11" fillId="0" borderId="0" xfId="1052" applyNumberFormat="1" applyFont="1" applyFill="1" applyBorder="1" applyAlignment="1">
      <alignment vertical="center"/>
    </xf>
    <xf numFmtId="0" fontId="9" fillId="0" borderId="0" xfId="456" applyFont="1" applyFill="1" applyBorder="1" applyAlignment="1">
      <alignment vertical="center"/>
    </xf>
    <xf numFmtId="0" fontId="16" fillId="0" borderId="0" xfId="456" applyFont="1" applyBorder="1" applyAlignment="1">
      <alignment vertical="center"/>
    </xf>
    <xf numFmtId="0" fontId="9" fillId="0" borderId="0" xfId="1141" applyFont="1" applyFill="1" applyAlignment="1">
      <alignment horizontal="left" vertical="center"/>
    </xf>
    <xf numFmtId="0" fontId="8" fillId="0" borderId="0" xfId="1052" applyFont="1" applyFill="1" applyBorder="1">
      <alignment vertical="center"/>
    </xf>
    <xf numFmtId="0" fontId="8" fillId="0" borderId="0" xfId="1052" quotePrefix="1" applyFont="1" applyFill="1" applyBorder="1" applyAlignment="1">
      <alignment horizontal="center" vertical="center"/>
    </xf>
    <xf numFmtId="179" fontId="20" fillId="0" borderId="0" xfId="1052" applyNumberFormat="1" applyFont="1" applyFill="1" applyBorder="1" applyAlignment="1">
      <alignment vertical="center"/>
    </xf>
    <xf numFmtId="0" fontId="16" fillId="0" borderId="0" xfId="1052" applyFont="1" applyFill="1" applyBorder="1" applyAlignment="1">
      <alignment vertical="center"/>
    </xf>
    <xf numFmtId="179" fontId="16" fillId="0" borderId="0" xfId="1052" quotePrefix="1" applyNumberFormat="1" applyFont="1" applyFill="1" applyBorder="1" applyAlignment="1">
      <alignment vertical="center"/>
    </xf>
    <xf numFmtId="0" fontId="16" fillId="0" borderId="1" xfId="13" applyFont="1" applyBorder="1" applyAlignment="1">
      <alignment horizontal="center" vertical="center"/>
    </xf>
    <xf numFmtId="0" fontId="16" fillId="0" borderId="2" xfId="12" quotePrefix="1" applyFont="1" applyBorder="1">
      <alignment horizontal="center" vertical="center"/>
    </xf>
    <xf numFmtId="0" fontId="16" fillId="0" borderId="3" xfId="13" applyFont="1" applyBorder="1" applyAlignment="1">
      <alignment horizontal="center" vertical="center"/>
    </xf>
    <xf numFmtId="0" fontId="16" fillId="0" borderId="4" xfId="12" quotePrefix="1" applyFont="1" applyBorder="1">
      <alignment horizontal="center" vertical="center"/>
    </xf>
    <xf numFmtId="0" fontId="9" fillId="0" borderId="0" xfId="1052" applyFont="1" applyFill="1" applyBorder="1" applyAlignment="1">
      <alignment horizontal="center" vertical="center"/>
    </xf>
    <xf numFmtId="179" fontId="34" fillId="0" borderId="0" xfId="1052" applyNumberFormat="1" applyFont="1" applyFill="1" applyBorder="1" applyAlignment="1">
      <alignment horizontal="right" vertical="center"/>
    </xf>
    <xf numFmtId="0" fontId="16" fillId="0" borderId="0" xfId="12" quotePrefix="1" applyFont="1" applyBorder="1" applyAlignment="1">
      <alignment horizontal="center" vertical="center"/>
    </xf>
    <xf numFmtId="0" fontId="9" fillId="0" borderId="0" xfId="456" quotePrefix="1" applyFont="1" applyBorder="1" applyAlignment="1">
      <alignment vertical="center"/>
    </xf>
    <xf numFmtId="0" fontId="49" fillId="0" borderId="0" xfId="456" applyFont="1" applyBorder="1">
      <alignment vertical="center"/>
    </xf>
    <xf numFmtId="0" fontId="49" fillId="0" borderId="0" xfId="456" quotePrefix="1" applyFont="1" applyFill="1" applyBorder="1" applyAlignment="1">
      <alignment vertical="center"/>
    </xf>
    <xf numFmtId="0" fontId="9" fillId="0" borderId="5" xfId="456" quotePrefix="1" applyFont="1" applyFill="1" applyBorder="1" applyAlignment="1">
      <alignment vertical="center"/>
    </xf>
    <xf numFmtId="0" fontId="9" fillId="0" borderId="0" xfId="455" applyFont="1" applyBorder="1">
      <alignment vertical="center"/>
    </xf>
    <xf numFmtId="179" fontId="9" fillId="0" borderId="0" xfId="1052" quotePrefix="1" applyNumberFormat="1" applyFont="1" applyFill="1" applyBorder="1" applyAlignment="1">
      <alignment vertical="center"/>
    </xf>
    <xf numFmtId="0" fontId="9" fillId="0" borderId="6" xfId="1141" applyFont="1" applyFill="1" applyBorder="1">
      <alignment vertical="center"/>
    </xf>
    <xf numFmtId="0" fontId="9" fillId="0" borderId="0" xfId="1143" applyFont="1" applyBorder="1">
      <alignment vertical="center"/>
    </xf>
    <xf numFmtId="0" fontId="9" fillId="0" borderId="0" xfId="1143" quotePrefix="1" applyFont="1" applyBorder="1">
      <alignment vertical="center"/>
    </xf>
    <xf numFmtId="0" fontId="9" fillId="0" borderId="0" xfId="1143" quotePrefix="1" applyFont="1" applyBorder="1" applyAlignment="1">
      <alignment horizontal="right" vertical="center"/>
    </xf>
    <xf numFmtId="0" fontId="9" fillId="0" borderId="0" xfId="598" applyFont="1" applyBorder="1" applyAlignment="1">
      <alignment vertical="center"/>
    </xf>
    <xf numFmtId="0" fontId="9" fillId="0" borderId="0" xfId="598" applyFont="1" applyBorder="1">
      <alignment vertical="center"/>
    </xf>
    <xf numFmtId="0" fontId="9" fillId="0" borderId="0" xfId="1143" applyFont="1" applyBorder="1" applyAlignment="1">
      <alignment horizontal="center" vertical="center"/>
    </xf>
    <xf numFmtId="0" fontId="16" fillId="0" borderId="0" xfId="1052" quotePrefix="1" applyFont="1" applyFill="1" applyBorder="1" applyAlignment="1">
      <alignment vertical="center"/>
    </xf>
    <xf numFmtId="0" fontId="9" fillId="0" borderId="0" xfId="598" quotePrefix="1" applyFont="1" applyBorder="1" applyAlignment="1">
      <alignment vertical="center"/>
    </xf>
    <xf numFmtId="0" fontId="9" fillId="0" borderId="0" xfId="1143" applyFont="1" applyBorder="1" applyAlignment="1">
      <alignment vertical="center"/>
    </xf>
    <xf numFmtId="179" fontId="24" fillId="0" borderId="0" xfId="1052" applyNumberFormat="1" applyFont="1" applyBorder="1" applyAlignment="1">
      <alignment horizontal="right" vertical="center"/>
    </xf>
    <xf numFmtId="0" fontId="18" fillId="0" borderId="0" xfId="1141" applyFont="1" applyFill="1" applyBorder="1">
      <alignment vertical="center"/>
    </xf>
    <xf numFmtId="0" fontId="9" fillId="0" borderId="0" xfId="1052" applyFont="1" applyBorder="1" applyAlignment="1">
      <alignment vertical="center"/>
    </xf>
    <xf numFmtId="0" fontId="9" fillId="0" borderId="0" xfId="598" applyFont="1" applyBorder="1" applyAlignment="1">
      <alignment horizontal="center" vertical="center"/>
    </xf>
    <xf numFmtId="0" fontId="9" fillId="0" borderId="0" xfId="1052" applyFont="1" applyBorder="1" applyAlignment="1">
      <alignment horizontal="center" vertical="center"/>
    </xf>
    <xf numFmtId="0" fontId="16" fillId="0" borderId="0" xfId="598" applyFont="1" applyBorder="1" applyAlignment="1">
      <alignment horizontal="center" vertical="center"/>
    </xf>
    <xf numFmtId="0" fontId="9" fillId="0" borderId="0" xfId="598" quotePrefix="1" applyFont="1" applyBorder="1" applyAlignment="1">
      <alignment horizontal="center" vertical="center"/>
    </xf>
    <xf numFmtId="0" fontId="9" fillId="0" borderId="0" xfId="1143" quotePrefix="1" applyFont="1" applyBorder="1" applyAlignment="1">
      <alignment horizontal="center" vertical="center"/>
    </xf>
    <xf numFmtId="0" fontId="9" fillId="0" borderId="7" xfId="1052" applyFont="1" applyFill="1" applyBorder="1" applyAlignment="1">
      <alignment vertical="center"/>
    </xf>
    <xf numFmtId="179" fontId="34" fillId="0" borderId="8" xfId="1052" applyNumberFormat="1" applyFont="1" applyFill="1" applyBorder="1" applyAlignment="1">
      <alignment vertical="center"/>
    </xf>
    <xf numFmtId="0" fontId="9" fillId="0" borderId="8" xfId="1052" applyFont="1" applyFill="1" applyBorder="1">
      <alignment vertical="center"/>
    </xf>
    <xf numFmtId="0" fontId="9" fillId="0" borderId="9" xfId="1067" applyFont="1" applyFill="1" applyBorder="1">
      <alignment vertical="center"/>
    </xf>
    <xf numFmtId="179" fontId="16" fillId="0" borderId="0" xfId="1052" quotePrefix="1" applyNumberFormat="1" applyFont="1" applyFill="1" applyBorder="1" applyAlignment="1">
      <alignment horizontal="center" vertical="center"/>
    </xf>
    <xf numFmtId="0" fontId="9" fillId="0" borderId="6" xfId="1067" applyFont="1" applyFill="1" applyBorder="1">
      <alignment vertical="center"/>
    </xf>
    <xf numFmtId="0" fontId="9" fillId="0" borderId="10" xfId="1052" applyFont="1" applyFill="1" applyBorder="1" applyAlignment="1">
      <alignment vertical="center"/>
    </xf>
    <xf numFmtId="0" fontId="9" fillId="0" borderId="11" xfId="1052" applyFont="1" applyFill="1" applyBorder="1" applyAlignment="1">
      <alignment vertical="center"/>
    </xf>
    <xf numFmtId="0" fontId="9" fillId="0" borderId="12" xfId="1141" applyFont="1" applyFill="1" applyBorder="1">
      <alignment vertical="center"/>
    </xf>
    <xf numFmtId="0" fontId="9" fillId="0" borderId="12" xfId="1052" quotePrefix="1" applyFont="1" applyFill="1" applyBorder="1">
      <alignment vertical="center"/>
    </xf>
    <xf numFmtId="0" fontId="9" fillId="0" borderId="13" xfId="1141" applyFont="1" applyFill="1" applyBorder="1">
      <alignment vertical="center"/>
    </xf>
    <xf numFmtId="179" fontId="20" fillId="0" borderId="10" xfId="1052" applyNumberFormat="1" applyFont="1" applyFill="1" applyBorder="1" applyAlignment="1">
      <alignment vertical="center"/>
    </xf>
    <xf numFmtId="179" fontId="34" fillId="0" borderId="0" xfId="1052" quotePrefix="1" applyNumberFormat="1" applyFont="1" applyFill="1" applyBorder="1" applyAlignment="1">
      <alignment vertical="center"/>
    </xf>
    <xf numFmtId="179" fontId="16" fillId="0" borderId="0" xfId="1052" applyNumberFormat="1" applyFont="1" applyFill="1" applyBorder="1" applyAlignment="1">
      <alignment horizontal="center" vertical="center"/>
    </xf>
    <xf numFmtId="179" fontId="20" fillId="0" borderId="11" xfId="1052" applyNumberFormat="1" applyFont="1" applyFill="1" applyBorder="1" applyAlignment="1">
      <alignment vertical="center"/>
    </xf>
    <xf numFmtId="179" fontId="20" fillId="0" borderId="12" xfId="1052" applyNumberFormat="1" applyFont="1" applyFill="1" applyBorder="1" applyAlignment="1">
      <alignment vertical="center"/>
    </xf>
    <xf numFmtId="179" fontId="34" fillId="0" borderId="12" xfId="1052" quotePrefix="1" applyNumberFormat="1" applyFont="1" applyFill="1" applyBorder="1" applyAlignment="1">
      <alignment vertical="center"/>
    </xf>
    <xf numFmtId="179" fontId="16" fillId="0" borderId="12" xfId="1052" quotePrefix="1" applyNumberFormat="1" applyFont="1" applyFill="1" applyBorder="1" applyAlignment="1">
      <alignment horizontal="center" vertical="center"/>
    </xf>
    <xf numFmtId="0" fontId="11" fillId="0" borderId="0" xfId="1141" applyFont="1" applyFill="1" applyAlignment="1">
      <alignment horizontal="left" vertical="center"/>
    </xf>
    <xf numFmtId="0" fontId="9" fillId="0" borderId="0" xfId="1141" quotePrefix="1" applyFont="1" applyFill="1" applyBorder="1">
      <alignment vertical="center"/>
    </xf>
    <xf numFmtId="0" fontId="9" fillId="0" borderId="0" xfId="1052" quotePrefix="1" applyFont="1" applyBorder="1" applyAlignment="1">
      <alignment horizontal="center" vertical="center"/>
    </xf>
    <xf numFmtId="179" fontId="34" fillId="0" borderId="0" xfId="1052" applyNumberFormat="1" applyFont="1" applyBorder="1" applyAlignment="1">
      <alignment vertical="center"/>
    </xf>
    <xf numFmtId="179" fontId="34" fillId="0" borderId="0" xfId="1052" applyNumberFormat="1" applyFont="1" applyBorder="1" applyAlignment="1">
      <alignment horizontal="center" vertical="center"/>
    </xf>
    <xf numFmtId="0" fontId="16" fillId="0" borderId="0" xfId="456" applyFont="1" applyBorder="1" applyAlignment="1">
      <alignment horizontal="center" vertical="center"/>
    </xf>
    <xf numFmtId="0" fontId="9" fillId="0" borderId="0" xfId="1141" applyFont="1" applyFill="1" applyAlignment="1">
      <alignment horizontal="center" vertical="center"/>
    </xf>
    <xf numFmtId="179" fontId="34" fillId="0" borderId="0" xfId="1052" applyNumberFormat="1" applyFont="1" applyBorder="1" applyAlignment="1">
      <alignment horizontal="right" vertical="center"/>
    </xf>
    <xf numFmtId="0" fontId="9" fillId="0" borderId="0" xfId="1052" applyFont="1" applyBorder="1">
      <alignment vertical="center"/>
    </xf>
    <xf numFmtId="0" fontId="16" fillId="0" borderId="0" xfId="12" quotePrefix="1" applyFont="1" applyBorder="1">
      <alignment horizontal="center" vertical="center"/>
    </xf>
    <xf numFmtId="0" fontId="34" fillId="0" borderId="0" xfId="1052" applyFont="1" applyBorder="1" applyAlignment="1">
      <alignment vertical="center"/>
    </xf>
    <xf numFmtId="179" fontId="9" fillId="0" borderId="0" xfId="1052" quotePrefix="1" applyNumberFormat="1" applyFont="1" applyBorder="1" applyAlignment="1">
      <alignment vertical="center"/>
    </xf>
    <xf numFmtId="0" fontId="34" fillId="0" borderId="0" xfId="1067" applyFont="1" applyBorder="1" applyAlignment="1">
      <alignment vertical="center"/>
    </xf>
    <xf numFmtId="179" fontId="16" fillId="0" borderId="0" xfId="1052" applyNumberFormat="1" applyFont="1" applyBorder="1" applyAlignment="1">
      <alignment vertical="center"/>
    </xf>
    <xf numFmtId="179" fontId="16" fillId="0" borderId="0" xfId="1052" quotePrefix="1" applyNumberFormat="1" applyFont="1" applyBorder="1" applyAlignment="1">
      <alignment vertical="center"/>
    </xf>
    <xf numFmtId="0" fontId="16" fillId="0" borderId="0" xfId="1052" applyFont="1" applyBorder="1">
      <alignment vertical="center"/>
    </xf>
    <xf numFmtId="0" fontId="9" fillId="0" borderId="0" xfId="1052" quotePrefix="1" applyFont="1" applyBorder="1">
      <alignment vertical="center"/>
    </xf>
    <xf numFmtId="0" fontId="8" fillId="0" borderId="0" xfId="1052" applyFont="1" applyBorder="1">
      <alignment vertical="center"/>
    </xf>
    <xf numFmtId="0" fontId="16" fillId="0" borderId="0" xfId="1052" quotePrefix="1" applyFont="1" applyBorder="1" applyAlignment="1">
      <alignment vertical="center"/>
    </xf>
    <xf numFmtId="0" fontId="16" fillId="0" borderId="0" xfId="1052" applyFont="1" applyFill="1" applyBorder="1" applyAlignment="1">
      <alignment horizontal="center" vertical="center"/>
    </xf>
    <xf numFmtId="0" fontId="16" fillId="0" borderId="0" xfId="1052" applyFont="1" applyBorder="1" applyAlignment="1">
      <alignment vertical="center"/>
    </xf>
    <xf numFmtId="0" fontId="9" fillId="0" borderId="0" xfId="1067" applyFont="1" applyBorder="1">
      <alignment vertical="center"/>
    </xf>
    <xf numFmtId="0" fontId="9" fillId="0" borderId="0" xfId="1067" applyFont="1" applyBorder="1" applyAlignment="1">
      <alignment horizontal="center" vertical="center"/>
    </xf>
    <xf numFmtId="0" fontId="9" fillId="0" borderId="0" xfId="1052" quotePrefix="1" applyFont="1" applyBorder="1" applyAlignment="1">
      <alignment vertical="center"/>
    </xf>
    <xf numFmtId="179" fontId="11" fillId="0" borderId="0" xfId="1052" applyNumberFormat="1" applyFont="1" applyBorder="1" applyAlignment="1">
      <alignment vertical="center"/>
    </xf>
    <xf numFmtId="179" fontId="16" fillId="0" borderId="0" xfId="1052" applyNumberFormat="1" applyFont="1" applyBorder="1" applyAlignment="1">
      <alignment horizontal="center" vertical="center"/>
    </xf>
    <xf numFmtId="179" fontId="16" fillId="0" borderId="0" xfId="1052" quotePrefix="1" applyNumberFormat="1" applyFont="1" applyBorder="1" applyAlignment="1">
      <alignment horizontal="center" vertical="center"/>
    </xf>
    <xf numFmtId="0" fontId="16" fillId="0" borderId="0" xfId="515" applyFont="1" applyBorder="1" applyAlignment="1">
      <alignment horizontal="center" vertical="center"/>
    </xf>
    <xf numFmtId="179" fontId="11" fillId="0" borderId="0" xfId="1052" applyNumberFormat="1" applyFont="1" applyBorder="1">
      <alignment vertical="center"/>
    </xf>
    <xf numFmtId="0" fontId="11" fillId="0" borderId="0" xfId="1052" applyFont="1" applyBorder="1">
      <alignment vertical="center"/>
    </xf>
    <xf numFmtId="0" fontId="9" fillId="0" borderId="0" xfId="1052" applyFont="1" applyBorder="1" applyAlignment="1">
      <alignment horizontal="left" vertical="center"/>
    </xf>
    <xf numFmtId="0" fontId="50" fillId="0" borderId="0" xfId="1141" applyFont="1" applyBorder="1">
      <alignment vertical="center"/>
    </xf>
    <xf numFmtId="0" fontId="9" fillId="0" borderId="0" xfId="1141" applyFont="1" applyBorder="1">
      <alignment vertical="center"/>
    </xf>
    <xf numFmtId="0" fontId="16" fillId="0" borderId="0" xfId="1052" applyFont="1" applyBorder="1" applyAlignment="1">
      <alignment horizontal="center" vertical="center"/>
    </xf>
    <xf numFmtId="0" fontId="16" fillId="0" borderId="0" xfId="1141" applyFont="1" applyBorder="1">
      <alignment vertical="center"/>
    </xf>
    <xf numFmtId="0" fontId="9" fillId="0" borderId="0" xfId="1141" applyFont="1" applyFill="1" applyBorder="1" applyAlignment="1">
      <alignment horizontal="left" vertical="center"/>
    </xf>
    <xf numFmtId="179" fontId="16" fillId="0" borderId="0" xfId="598" applyNumberFormat="1" applyFont="1" applyBorder="1" applyAlignment="1">
      <alignment horizontal="center" vertical="center"/>
    </xf>
    <xf numFmtId="0" fontId="9" fillId="0" borderId="0" xfId="1141" applyFont="1" applyBorder="1" applyAlignment="1">
      <alignment horizontal="center" vertical="center"/>
    </xf>
    <xf numFmtId="0" fontId="34" fillId="0" borderId="0" xfId="1067" applyFont="1" applyFill="1" applyBorder="1" applyAlignment="1">
      <alignment horizontal="right" vertical="center"/>
    </xf>
    <xf numFmtId="0" fontId="16" fillId="0" borderId="0" xfId="12" applyFont="1" applyBorder="1">
      <alignment horizontal="center" vertical="center"/>
    </xf>
    <xf numFmtId="0" fontId="16" fillId="0" borderId="0" xfId="159" applyFont="1" applyBorder="1" applyAlignment="1"/>
    <xf numFmtId="0" fontId="16" fillId="0" borderId="0" xfId="159" applyFont="1" applyBorder="1" applyAlignment="1">
      <alignment horizontal="center"/>
    </xf>
    <xf numFmtId="180" fontId="9" fillId="0" borderId="0" xfId="455" applyNumberFormat="1" applyFont="1" applyFill="1" applyBorder="1" applyAlignment="1">
      <alignment horizontal="center" vertical="center"/>
    </xf>
    <xf numFmtId="180" fontId="9" fillId="0" borderId="0" xfId="455" applyNumberFormat="1" applyFont="1" applyFill="1" applyBorder="1" applyAlignment="1">
      <alignment horizontal="right" vertical="center"/>
    </xf>
    <xf numFmtId="0" fontId="8" fillId="0" borderId="0" xfId="598" applyFont="1" applyBorder="1" applyAlignment="1">
      <alignment vertical="center"/>
    </xf>
    <xf numFmtId="0" fontId="8" fillId="0" borderId="0" xfId="1141" applyFont="1" applyFill="1" applyAlignment="1">
      <alignment horizontal="left" vertical="center"/>
    </xf>
    <xf numFmtId="0" fontId="51" fillId="0" borderId="0" xfId="12" quotePrefix="1" applyFont="1" applyBorder="1">
      <alignment horizontal="center" vertical="center"/>
    </xf>
    <xf numFmtId="0" fontId="46" fillId="0" borderId="0" xfId="1052" applyFont="1" applyBorder="1" applyAlignment="1">
      <alignment horizontal="center" vertical="center"/>
    </xf>
    <xf numFmtId="0" fontId="46" fillId="0" borderId="0" xfId="1052" applyFont="1" applyBorder="1">
      <alignment vertical="center"/>
    </xf>
    <xf numFmtId="179" fontId="82" fillId="0" borderId="0" xfId="1052" applyNumberFormat="1" applyBorder="1" applyAlignment="1">
      <alignment horizontal="center" vertical="center"/>
    </xf>
    <xf numFmtId="0" fontId="16" fillId="0" borderId="0" xfId="159" applyFont="1" applyBorder="1" applyAlignment="1">
      <alignment horizontal="center" vertical="center"/>
    </xf>
    <xf numFmtId="0" fontId="52" fillId="0" borderId="0" xfId="1052" applyFont="1" applyBorder="1" applyAlignment="1">
      <alignment horizontal="center" vertical="center"/>
    </xf>
    <xf numFmtId="183" fontId="34" fillId="0" borderId="0" xfId="1052" applyNumberFormat="1" applyFont="1" applyBorder="1" applyAlignment="1">
      <alignment vertical="center"/>
    </xf>
    <xf numFmtId="0" fontId="16" fillId="0" borderId="0" xfId="159" applyFont="1" applyBorder="1" applyAlignment="1">
      <alignment vertical="center"/>
    </xf>
    <xf numFmtId="0" fontId="16" fillId="0" borderId="0" xfId="159" applyFont="1" applyBorder="1" applyAlignment="1">
      <alignment horizontal="left" vertical="center"/>
    </xf>
    <xf numFmtId="0" fontId="9" fillId="0" borderId="0" xfId="1141" applyFont="1" applyBorder="1" applyAlignment="1">
      <alignment horizontal="left" vertical="center"/>
    </xf>
    <xf numFmtId="0" fontId="17" fillId="0" borderId="0" xfId="1141" applyFont="1" applyFill="1" applyBorder="1" applyAlignment="1">
      <alignment horizontal="left" vertical="center"/>
    </xf>
    <xf numFmtId="0" fontId="46" fillId="0" borderId="0" xfId="1052" applyFont="1" applyBorder="1" applyAlignment="1">
      <alignment vertical="center"/>
    </xf>
    <xf numFmtId="177" fontId="11" fillId="0" borderId="0" xfId="1052" applyNumberFormat="1" applyFont="1" applyBorder="1" applyAlignment="1">
      <alignment vertical="center"/>
    </xf>
    <xf numFmtId="179" fontId="53" fillId="0" borderId="0" xfId="1052" applyNumberFormat="1" applyFont="1" applyBorder="1" applyAlignment="1">
      <alignment horizontal="right" vertical="center"/>
    </xf>
    <xf numFmtId="179" fontId="54" fillId="0" borderId="0" xfId="1052" applyNumberFormat="1" applyFont="1" applyBorder="1" applyAlignment="1">
      <alignment horizontal="center" vertical="center"/>
    </xf>
    <xf numFmtId="0" fontId="55" fillId="0" borderId="0" xfId="0" applyFont="1" applyBorder="1" applyAlignment="1">
      <alignment vertical="center"/>
    </xf>
    <xf numFmtId="0" fontId="56" fillId="0" borderId="0" xfId="0" applyFont="1" applyBorder="1" applyAlignment="1">
      <alignment vertical="center"/>
    </xf>
    <xf numFmtId="0" fontId="57" fillId="0" borderId="0" xfId="0" quotePrefix="1" applyFont="1" applyAlignment="1">
      <alignment vertical="center"/>
    </xf>
    <xf numFmtId="0" fontId="57" fillId="0" borderId="0" xfId="0" applyFont="1" applyAlignment="1">
      <alignment vertical="center"/>
    </xf>
    <xf numFmtId="0" fontId="57" fillId="0" borderId="0" xfId="0" quotePrefix="1" applyFont="1" applyAlignment="1">
      <alignment horizontal="center" vertical="center"/>
    </xf>
    <xf numFmtId="0" fontId="58" fillId="0" borderId="0" xfId="0" applyFont="1" applyBorder="1" applyAlignment="1">
      <alignment vertical="center"/>
    </xf>
    <xf numFmtId="0" fontId="57" fillId="0" borderId="0" xfId="1305" applyFont="1">
      <alignment vertical="center"/>
    </xf>
    <xf numFmtId="0" fontId="0" fillId="0" borderId="0" xfId="0" applyBorder="1"/>
    <xf numFmtId="0" fontId="57" fillId="0" borderId="0" xfId="0" applyFont="1" applyBorder="1" applyAlignment="1">
      <alignment vertical="center"/>
    </xf>
    <xf numFmtId="0" fontId="34" fillId="0" borderId="0" xfId="1067" applyFont="1" applyBorder="1" applyAlignment="1">
      <alignment horizontal="right" vertical="center"/>
    </xf>
    <xf numFmtId="0" fontId="24" fillId="0" borderId="0" xfId="1067" applyFont="1" applyBorder="1" applyAlignment="1">
      <alignment horizontal="right" vertical="center"/>
    </xf>
    <xf numFmtId="189" fontId="59" fillId="0" borderId="0" xfId="1141" applyNumberFormat="1" applyFont="1" applyFill="1" applyBorder="1" applyAlignment="1">
      <alignment vertical="center"/>
    </xf>
    <xf numFmtId="0" fontId="22" fillId="3" borderId="0" xfId="1141" applyFont="1" applyFill="1" applyBorder="1">
      <alignment vertical="center"/>
    </xf>
    <xf numFmtId="0" fontId="8" fillId="3" borderId="0" xfId="1141" applyFont="1" applyFill="1" applyBorder="1">
      <alignment vertical="center"/>
    </xf>
    <xf numFmtId="0" fontId="21" fillId="3" borderId="0" xfId="1141" applyFont="1" applyFill="1" applyBorder="1">
      <alignment vertical="center"/>
    </xf>
    <xf numFmtId="0" fontId="17" fillId="3" borderId="0" xfId="1141" applyFont="1" applyFill="1" applyAlignment="1">
      <alignment horizontal="center" vertical="center"/>
    </xf>
    <xf numFmtId="0" fontId="20" fillId="0" borderId="0" xfId="1067" applyFont="1" applyBorder="1">
      <alignment vertical="center"/>
    </xf>
    <xf numFmtId="0" fontId="20" fillId="0" borderId="0" xfId="1141" applyFont="1" applyFill="1" applyBorder="1">
      <alignment vertical="center"/>
    </xf>
    <xf numFmtId="179" fontId="16" fillId="0" borderId="0" xfId="13" applyNumberFormat="1" applyFont="1" applyFill="1" applyBorder="1" applyAlignment="1">
      <alignment vertical="center"/>
    </xf>
    <xf numFmtId="0" fontId="16" fillId="0" borderId="0" xfId="1067" applyFont="1" applyFill="1" applyBorder="1">
      <alignment vertical="center"/>
    </xf>
    <xf numFmtId="179" fontId="16" fillId="0" borderId="0" xfId="456" applyNumberFormat="1" applyFont="1" applyFill="1" applyBorder="1">
      <alignment vertical="center"/>
    </xf>
    <xf numFmtId="181" fontId="16" fillId="0" borderId="0" xfId="13" applyNumberFormat="1" applyFont="1" applyFill="1" applyBorder="1" applyAlignment="1">
      <alignment vertical="center"/>
    </xf>
    <xf numFmtId="0" fontId="16" fillId="0" borderId="0" xfId="1669" applyFont="1" applyFill="1" applyBorder="1" applyAlignment="1">
      <alignment horizontal="center" vertical="center"/>
    </xf>
    <xf numFmtId="0" fontId="19" fillId="0" borderId="0" xfId="456" applyFont="1" applyBorder="1">
      <alignment vertical="center"/>
    </xf>
    <xf numFmtId="0" fontId="16" fillId="0" borderId="0" xfId="456" applyFont="1" applyFill="1" applyBorder="1">
      <alignment vertical="center"/>
    </xf>
    <xf numFmtId="0" fontId="16" fillId="0" borderId="0" xfId="636" applyFont="1" applyFill="1" applyBorder="1">
      <alignment vertical="center"/>
    </xf>
    <xf numFmtId="0" fontId="16" fillId="0" borderId="0" xfId="456" quotePrefix="1" applyFont="1" applyBorder="1" applyAlignment="1">
      <alignment horizontal="center" vertical="center"/>
    </xf>
    <xf numFmtId="179" fontId="16" fillId="0" borderId="0" xfId="456" applyNumberFormat="1" applyFont="1" applyBorder="1">
      <alignment vertical="center"/>
    </xf>
    <xf numFmtId="0" fontId="16" fillId="0" borderId="0" xfId="456" quotePrefix="1" applyFont="1" applyBorder="1">
      <alignment vertical="center"/>
    </xf>
    <xf numFmtId="0" fontId="16" fillId="0" borderId="0" xfId="636" quotePrefix="1" applyFont="1" applyFill="1" applyBorder="1" applyAlignment="1">
      <alignment vertical="center" wrapText="1"/>
    </xf>
    <xf numFmtId="0" fontId="16" fillId="0" borderId="0" xfId="636" applyFont="1" applyFill="1" applyBorder="1" applyAlignment="1">
      <alignment vertical="center" wrapText="1"/>
    </xf>
    <xf numFmtId="0" fontId="16" fillId="0" borderId="0" xfId="636" applyFont="1" applyFill="1" applyBorder="1" applyAlignment="1">
      <alignment vertical="center"/>
    </xf>
    <xf numFmtId="0" fontId="16" fillId="0" borderId="0" xfId="636" quotePrefix="1" applyFont="1" applyFill="1" applyBorder="1" applyAlignment="1">
      <alignment vertical="center"/>
    </xf>
    <xf numFmtId="0" fontId="16" fillId="0" borderId="0" xfId="636" quotePrefix="1" applyFont="1" applyFill="1" applyBorder="1" applyAlignment="1">
      <alignment horizontal="center" vertical="center"/>
    </xf>
    <xf numFmtId="181" fontId="16" fillId="0" borderId="0" xfId="636" applyNumberFormat="1" applyFont="1" applyFill="1" applyBorder="1" applyAlignment="1">
      <alignment vertical="center"/>
    </xf>
    <xf numFmtId="179" fontId="16" fillId="0" borderId="0" xfId="636" applyNumberFormat="1" applyFont="1" applyFill="1" applyBorder="1" applyAlignment="1">
      <alignment vertical="center"/>
    </xf>
    <xf numFmtId="0" fontId="16" fillId="0" borderId="0" xfId="1141" applyFont="1" applyFill="1" applyBorder="1" applyAlignment="1">
      <alignment horizontal="right" vertical="center"/>
    </xf>
    <xf numFmtId="0" fontId="16" fillId="0" borderId="0" xfId="598" applyFont="1" applyFill="1" applyBorder="1" applyAlignment="1">
      <alignment vertical="center"/>
    </xf>
    <xf numFmtId="179" fontId="16" fillId="0" borderId="0" xfId="1052" applyNumberFormat="1" applyFont="1" applyFill="1" applyBorder="1">
      <alignment vertical="center"/>
    </xf>
    <xf numFmtId="182" fontId="16" fillId="0" borderId="0" xfId="1052" applyNumberFormat="1" applyFont="1" applyFill="1" applyBorder="1">
      <alignment vertical="center"/>
    </xf>
    <xf numFmtId="0" fontId="16" fillId="0" borderId="0" xfId="1052" quotePrefix="1" applyNumberFormat="1" applyFont="1" applyFill="1" applyBorder="1" applyAlignment="1">
      <alignment horizontal="center" vertical="center"/>
    </xf>
    <xf numFmtId="179" fontId="16" fillId="0" borderId="0" xfId="1052" quotePrefix="1" applyNumberFormat="1" applyFont="1" applyFill="1" applyBorder="1">
      <alignment vertical="center"/>
    </xf>
    <xf numFmtId="179" fontId="16" fillId="0" borderId="0" xfId="1052" applyNumberFormat="1" applyFont="1" applyFill="1" applyBorder="1" applyAlignment="1">
      <alignment horizontal="right" vertical="center"/>
    </xf>
    <xf numFmtId="0" fontId="16" fillId="0" borderId="0" xfId="1143" applyFont="1" applyBorder="1" applyAlignment="1">
      <alignment horizontal="center" vertical="center"/>
    </xf>
    <xf numFmtId="0" fontId="8" fillId="0" borderId="0" xfId="456" applyFont="1" applyBorder="1" applyAlignment="1">
      <alignment vertical="center"/>
    </xf>
    <xf numFmtId="0" fontId="38" fillId="0" borderId="0" xfId="1143" applyFont="1" applyBorder="1">
      <alignment vertical="center"/>
    </xf>
    <xf numFmtId="0" fontId="17" fillId="4" borderId="0" xfId="1141" applyFont="1" applyFill="1" applyAlignment="1">
      <alignment horizontal="center" vertical="center"/>
    </xf>
    <xf numFmtId="0" fontId="16" fillId="4" borderId="0" xfId="1141" applyFont="1" applyFill="1" applyAlignment="1">
      <alignment horizontal="left" vertical="center"/>
    </xf>
    <xf numFmtId="0" fontId="60" fillId="0" borderId="0" xfId="1141" applyFont="1" applyFill="1" applyAlignment="1">
      <alignment horizontal="left" vertical="center"/>
    </xf>
    <xf numFmtId="0" fontId="61" fillId="0" borderId="0" xfId="1141" applyFont="1" applyFill="1" applyBorder="1">
      <alignment vertical="center"/>
    </xf>
    <xf numFmtId="0" fontId="16" fillId="0" borderId="12" xfId="1052" quotePrefix="1" applyFont="1" applyFill="1" applyBorder="1">
      <alignment vertical="center"/>
    </xf>
    <xf numFmtId="0" fontId="16" fillId="0" borderId="12" xfId="1141" applyFont="1" applyFill="1" applyBorder="1">
      <alignment vertical="center"/>
    </xf>
    <xf numFmtId="179" fontId="16" fillId="0" borderId="8" xfId="1052" applyNumberFormat="1" applyFont="1" applyFill="1" applyBorder="1" applyAlignment="1">
      <alignment vertical="center"/>
    </xf>
    <xf numFmtId="0" fontId="16" fillId="0" borderId="8" xfId="1052" applyFont="1" applyFill="1" applyBorder="1">
      <alignment vertical="center"/>
    </xf>
    <xf numFmtId="0" fontId="62" fillId="0" borderId="0" xfId="0" applyFont="1" applyAlignment="1">
      <alignment vertical="center"/>
    </xf>
    <xf numFmtId="0" fontId="16" fillId="0" borderId="0" xfId="1141" applyFont="1">
      <alignment vertical="center"/>
    </xf>
    <xf numFmtId="0" fontId="5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3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0" fontId="16" fillId="0" borderId="0" xfId="1141" applyFont="1" applyFill="1" applyBorder="1" applyAlignment="1">
      <alignment horizontal="left" vertical="center"/>
    </xf>
    <xf numFmtId="0" fontId="9" fillId="0" borderId="0" xfId="1141" applyFont="1" applyFill="1" applyBorder="1" applyAlignment="1">
      <alignment horizontal="center" vertical="center"/>
    </xf>
    <xf numFmtId="179" fontId="61" fillId="0" borderId="0" xfId="1052" applyNumberFormat="1" applyFont="1" applyBorder="1" applyAlignment="1">
      <alignment horizontal="center" vertical="center"/>
    </xf>
    <xf numFmtId="0" fontId="60" fillId="0" borderId="0" xfId="1141" applyFont="1" applyFill="1" applyAlignment="1">
      <alignment horizontal="center" vertical="center"/>
    </xf>
    <xf numFmtId="0" fontId="15" fillId="0" borderId="0" xfId="1141" applyFont="1" applyFill="1" applyBorder="1" applyAlignment="1">
      <alignment horizontal="center" vertical="center"/>
    </xf>
    <xf numFmtId="0" fontId="11" fillId="0" borderId="0" xfId="1141" applyFont="1" applyFill="1" applyBorder="1" applyAlignment="1">
      <alignment horizontal="left" vertical="center"/>
    </xf>
    <xf numFmtId="0" fontId="16" fillId="0" borderId="0" xfId="456" applyNumberFormat="1" applyFont="1" applyBorder="1" applyAlignment="1">
      <alignment horizontal="center" vertical="center"/>
    </xf>
    <xf numFmtId="178" fontId="34" fillId="0" borderId="0" xfId="1052" quotePrefix="1" applyNumberFormat="1" applyFont="1" applyFill="1" applyBorder="1" applyAlignment="1">
      <alignment vertical="center"/>
    </xf>
    <xf numFmtId="183" fontId="34" fillId="0" borderId="0" xfId="1052" quotePrefix="1" applyNumberFormat="1" applyFont="1" applyFill="1" applyBorder="1" applyAlignment="1">
      <alignment vertical="center"/>
    </xf>
    <xf numFmtId="179" fontId="16" fillId="0" borderId="0" xfId="456" applyNumberFormat="1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1141" quotePrefix="1" applyFont="1" applyFill="1" applyBorder="1">
      <alignment vertical="center"/>
    </xf>
    <xf numFmtId="179" fontId="24" fillId="0" borderId="0" xfId="1052" applyNumberFormat="1" applyFont="1" applyFill="1" applyBorder="1" applyAlignment="1">
      <alignment horizontal="right" vertical="center"/>
    </xf>
    <xf numFmtId="0" fontId="24" fillId="0" borderId="0" xfId="1067" applyFont="1" applyFill="1" applyBorder="1" applyAlignment="1">
      <alignment horizontal="right" vertical="center"/>
    </xf>
    <xf numFmtId="0" fontId="9" fillId="0" borderId="0" xfId="1141" quotePrefix="1" applyFont="1" applyFill="1" applyAlignment="1">
      <alignment horizontal="center" vertical="center"/>
    </xf>
    <xf numFmtId="176" fontId="9" fillId="0" borderId="0" xfId="1141" quotePrefix="1" applyNumberFormat="1" applyFont="1" applyFill="1" applyAlignment="1">
      <alignment horizontal="center" vertical="center"/>
    </xf>
    <xf numFmtId="0" fontId="16" fillId="0" borderId="14" xfId="13" quotePrefix="1" applyFont="1" applyBorder="1" applyAlignment="1">
      <alignment horizontal="center" vertical="center"/>
    </xf>
    <xf numFmtId="0" fontId="16" fillId="4" borderId="0" xfId="1141" applyFont="1" applyFill="1" applyBorder="1" applyAlignment="1">
      <alignment horizontal="left" vertical="center"/>
    </xf>
    <xf numFmtId="0" fontId="16" fillId="0" borderId="15" xfId="12" quotePrefix="1" applyFont="1" applyBorder="1">
      <alignment horizontal="center" vertical="center"/>
    </xf>
    <xf numFmtId="0" fontId="16" fillId="0" borderId="0" xfId="1067" applyFont="1" applyBorder="1">
      <alignment vertical="center"/>
    </xf>
    <xf numFmtId="0" fontId="16" fillId="0" borderId="14" xfId="13" applyFont="1" applyBorder="1" applyAlignment="1">
      <alignment horizontal="center" vertical="center"/>
    </xf>
    <xf numFmtId="0" fontId="16" fillId="0" borderId="16" xfId="13" applyFont="1" applyBorder="1" applyAlignment="1">
      <alignment horizontal="center" vertical="center"/>
    </xf>
    <xf numFmtId="0" fontId="16" fillId="0" borderId="17" xfId="12" quotePrefix="1" applyFont="1" applyBorder="1">
      <alignment horizontal="center" vertical="center"/>
    </xf>
    <xf numFmtId="179" fontId="16" fillId="0" borderId="0" xfId="598" applyNumberFormat="1" applyFont="1" applyFill="1" applyBorder="1" applyAlignment="1">
      <alignment horizontal="center" vertical="center"/>
    </xf>
    <xf numFmtId="0" fontId="68" fillId="0" borderId="0" xfId="1250" applyFont="1" applyFill="1" applyAlignment="1">
      <alignment horizontal="left" vertical="center"/>
    </xf>
    <xf numFmtId="0" fontId="79" fillId="0" borderId="0" xfId="1250" applyFill="1">
      <alignment vertical="center"/>
    </xf>
    <xf numFmtId="0" fontId="67" fillId="0" borderId="0" xfId="1250" applyFont="1" applyFill="1" applyBorder="1" applyAlignment="1">
      <alignment horizontal="center" vertical="center"/>
    </xf>
    <xf numFmtId="0" fontId="79" fillId="0" borderId="0" xfId="1250" applyFill="1" applyAlignment="1">
      <alignment horizontal="center" vertical="center"/>
    </xf>
    <xf numFmtId="177" fontId="67" fillId="0" borderId="0" xfId="1250" applyNumberFormat="1" applyFont="1" applyFill="1" applyBorder="1" applyAlignment="1">
      <alignment horizontal="left" vertical="center"/>
    </xf>
    <xf numFmtId="0" fontId="70" fillId="0" borderId="0" xfId="1141" applyFont="1" applyFill="1" applyAlignment="1">
      <alignment horizontal="left" vertical="center"/>
    </xf>
    <xf numFmtId="0" fontId="9" fillId="3" borderId="0" xfId="1141" applyFont="1" applyFill="1" applyBorder="1">
      <alignment vertical="center"/>
    </xf>
    <xf numFmtId="0" fontId="17" fillId="3" borderId="0" xfId="1141" applyFont="1" applyFill="1" applyBorder="1" applyAlignment="1">
      <alignment horizontal="center" vertical="center"/>
    </xf>
    <xf numFmtId="0" fontId="9" fillId="3" borderId="0" xfId="1141" applyFont="1" applyFill="1" applyAlignment="1">
      <alignment horizontal="left" vertical="center"/>
    </xf>
    <xf numFmtId="0" fontId="9" fillId="3" borderId="0" xfId="1052" applyFont="1" applyFill="1" applyBorder="1" applyAlignment="1">
      <alignment horizontal="center" vertical="center"/>
    </xf>
    <xf numFmtId="0" fontId="16" fillId="3" borderId="0" xfId="12" quotePrefix="1" applyFont="1" applyFill="1" applyBorder="1">
      <alignment horizontal="center" vertical="center"/>
    </xf>
    <xf numFmtId="0" fontId="9" fillId="3" borderId="0" xfId="1052" applyFont="1" applyFill="1" applyBorder="1" applyAlignment="1">
      <alignment vertical="center"/>
    </xf>
    <xf numFmtId="0" fontId="9" fillId="3" borderId="0" xfId="1052" applyFont="1" applyFill="1" applyBorder="1">
      <alignment vertical="center"/>
    </xf>
    <xf numFmtId="0" fontId="9" fillId="3" borderId="0" xfId="1052" applyFont="1" applyFill="1" applyBorder="1" applyAlignment="1">
      <alignment horizontal="left" vertical="center"/>
    </xf>
    <xf numFmtId="179" fontId="16" fillId="0" borderId="0" xfId="1052" applyNumberFormat="1" applyFont="1" applyBorder="1" applyAlignment="1">
      <alignment horizontal="right" vertical="center"/>
    </xf>
    <xf numFmtId="182" fontId="61" fillId="0" borderId="0" xfId="1052" applyNumberFormat="1" applyFont="1" applyBorder="1" applyAlignment="1">
      <alignment horizontal="right" vertical="center"/>
    </xf>
    <xf numFmtId="0" fontId="71" fillId="0" borderId="0" xfId="1141" applyFont="1" applyFill="1" applyAlignment="1">
      <alignment horizontal="center" vertical="center"/>
    </xf>
    <xf numFmtId="0" fontId="73" fillId="0" borderId="0" xfId="1251" applyFont="1" applyFill="1">
      <alignment vertical="center"/>
    </xf>
    <xf numFmtId="0" fontId="73" fillId="0" borderId="0" xfId="1251" applyFont="1" applyFill="1" applyAlignment="1">
      <alignment horizontal="center" vertical="center"/>
    </xf>
    <xf numFmtId="179" fontId="72" fillId="0" borderId="0" xfId="598" applyNumberFormat="1" applyFont="1" applyFill="1" applyBorder="1" applyAlignment="1">
      <alignment horizontal="center" vertical="center"/>
    </xf>
    <xf numFmtId="179" fontId="72" fillId="0" borderId="0" xfId="598" applyNumberFormat="1" applyFont="1" applyFill="1" applyBorder="1" applyAlignment="1">
      <alignment horizontal="right" vertical="center"/>
    </xf>
    <xf numFmtId="0" fontId="16" fillId="5" borderId="0" xfId="1141" applyFont="1" applyFill="1" applyBorder="1" applyAlignment="1">
      <alignment horizontal="left" vertical="center"/>
    </xf>
    <xf numFmtId="0" fontId="17" fillId="4" borderId="0" xfId="1141" applyFont="1" applyFill="1" applyBorder="1" applyAlignment="1">
      <alignment horizontal="center" vertical="center"/>
    </xf>
    <xf numFmtId="0" fontId="16" fillId="5" borderId="0" xfId="1141" applyFont="1" applyFill="1" applyAlignment="1">
      <alignment horizontal="left" vertical="center"/>
    </xf>
    <xf numFmtId="0" fontId="17" fillId="5" borderId="0" xfId="1141" applyFont="1" applyFill="1" applyAlignment="1">
      <alignment horizontal="center" vertical="center"/>
    </xf>
    <xf numFmtId="0" fontId="16" fillId="0" borderId="0" xfId="1250" applyFont="1" applyBorder="1">
      <alignment vertical="center"/>
    </xf>
    <xf numFmtId="0" fontId="22" fillId="6" borderId="0" xfId="1141" applyFont="1" applyFill="1" applyBorder="1">
      <alignment vertical="center"/>
    </xf>
    <xf numFmtId="0" fontId="8" fillId="6" borderId="0" xfId="1141" applyFont="1" applyFill="1" applyAlignment="1">
      <alignment horizontal="left" vertical="center"/>
    </xf>
    <xf numFmtId="0" fontId="17" fillId="6" borderId="0" xfId="1141" applyFont="1" applyFill="1" applyAlignment="1">
      <alignment horizontal="center" vertical="center"/>
    </xf>
    <xf numFmtId="0" fontId="9" fillId="6" borderId="0" xfId="1141" applyFont="1" applyFill="1" applyBorder="1">
      <alignment vertical="center"/>
    </xf>
    <xf numFmtId="0" fontId="75" fillId="0" borderId="0" xfId="1052" quotePrefix="1" applyFont="1" applyBorder="1">
      <alignment vertical="center"/>
    </xf>
    <xf numFmtId="0" fontId="76" fillId="0" borderId="0" xfId="1141" applyFont="1" applyFill="1" applyAlignment="1">
      <alignment horizontal="left" vertical="center"/>
    </xf>
    <xf numFmtId="0" fontId="76" fillId="0" borderId="0" xfId="1141" applyFont="1" applyFill="1">
      <alignment vertical="center"/>
    </xf>
    <xf numFmtId="0" fontId="77" fillId="0" borderId="0" xfId="1141" applyFont="1" applyFill="1">
      <alignment vertical="center"/>
    </xf>
    <xf numFmtId="0" fontId="78" fillId="7" borderId="0" xfId="1243" applyFont="1" applyFill="1">
      <alignment vertical="center"/>
    </xf>
    <xf numFmtId="179" fontId="16" fillId="0" borderId="0" xfId="1141" applyNumberFormat="1" applyFont="1" applyFill="1" applyBorder="1" applyAlignment="1">
      <alignment vertical="center"/>
    </xf>
    <xf numFmtId="0" fontId="16" fillId="0" borderId="0" xfId="1141" applyFont="1" applyFill="1" applyBorder="1" applyAlignment="1">
      <alignment vertical="center"/>
    </xf>
    <xf numFmtId="0" fontId="8" fillId="0" borderId="0" xfId="520" applyFont="1">
      <alignment vertical="center"/>
    </xf>
    <xf numFmtId="0" fontId="11" fillId="4" borderId="0" xfId="1141" applyFont="1" applyFill="1" applyAlignment="1">
      <alignment horizontal="left" vertical="center"/>
    </xf>
    <xf numFmtId="0" fontId="15" fillId="4" borderId="0" xfId="1141" applyFont="1" applyFill="1" applyAlignment="1">
      <alignment horizontal="center" vertical="center"/>
    </xf>
    <xf numFmtId="0" fontId="15" fillId="6" borderId="0" xfId="1141" applyFont="1" applyFill="1" applyAlignment="1">
      <alignment horizontal="center" vertical="center"/>
    </xf>
    <xf numFmtId="0" fontId="11" fillId="6" borderId="0" xfId="1141" applyFont="1" applyFill="1" applyAlignment="1">
      <alignment horizontal="left" vertical="center"/>
    </xf>
    <xf numFmtId="179" fontId="16" fillId="0" borderId="0" xfId="1143" applyNumberFormat="1" applyFont="1" applyBorder="1" applyAlignment="1">
      <alignment horizontal="right" vertical="center"/>
    </xf>
    <xf numFmtId="179" fontId="9" fillId="0" borderId="0" xfId="1052" applyNumberFormat="1" applyFont="1" applyBorder="1" applyAlignment="1">
      <alignment horizontal="right" vertical="center"/>
    </xf>
    <xf numFmtId="0" fontId="83" fillId="0" borderId="0" xfId="1141" applyFont="1" applyFill="1" applyAlignment="1">
      <alignment horizontal="left" vertical="center"/>
    </xf>
    <xf numFmtId="0" fontId="16" fillId="8" borderId="0" xfId="1141" applyFont="1" applyFill="1" applyAlignment="1">
      <alignment horizontal="left" vertical="center"/>
    </xf>
    <xf numFmtId="0" fontId="16" fillId="0" borderId="0" xfId="1052" quotePrefix="1" applyFont="1" applyFill="1" applyBorder="1">
      <alignment vertical="center"/>
    </xf>
    <xf numFmtId="0" fontId="16" fillId="0" borderId="0" xfId="1052" quotePrefix="1" applyFont="1" applyFill="1" applyBorder="1" applyAlignment="1">
      <alignment horizontal="center" vertical="center"/>
    </xf>
    <xf numFmtId="0" fontId="16" fillId="0" borderId="0" xfId="12" applyFont="1" applyFill="1" applyBorder="1" applyAlignment="1">
      <alignment horizontal="center" vertical="center"/>
    </xf>
    <xf numFmtId="180" fontId="11" fillId="0" borderId="0" xfId="598" applyNumberFormat="1" applyFont="1" applyBorder="1" applyAlignment="1">
      <alignment vertical="center"/>
    </xf>
    <xf numFmtId="0" fontId="16" fillId="0" borderId="0" xfId="12" applyFont="1" applyFill="1" applyBorder="1" applyAlignment="1">
      <alignment vertical="center"/>
    </xf>
    <xf numFmtId="179" fontId="16" fillId="0" borderId="0" xfId="12" applyNumberFormat="1" applyFont="1" applyFill="1" applyBorder="1" applyAlignment="1">
      <alignment horizontal="left" vertical="center"/>
    </xf>
    <xf numFmtId="0" fontId="16" fillId="0" borderId="0" xfId="1052" applyFont="1" applyFill="1" applyBorder="1" applyAlignment="1">
      <alignment horizontal="left" vertical="center"/>
    </xf>
    <xf numFmtId="179" fontId="24" fillId="0" borderId="0" xfId="1052" quotePrefix="1" applyNumberFormat="1" applyFont="1" applyBorder="1" applyAlignment="1">
      <alignment vertical="center"/>
    </xf>
    <xf numFmtId="0" fontId="16" fillId="0" borderId="0" xfId="1052" applyFont="1" applyFill="1" applyBorder="1" applyAlignment="1">
      <alignment horizontal="right" vertical="center"/>
    </xf>
    <xf numFmtId="0" fontId="16" fillId="9" borderId="0" xfId="1141" applyFont="1" applyFill="1">
      <alignment vertical="center"/>
    </xf>
    <xf numFmtId="0" fontId="16" fillId="0" borderId="0" xfId="1250" quotePrefix="1" applyFont="1" applyBorder="1">
      <alignment vertical="center"/>
    </xf>
    <xf numFmtId="0" fontId="9" fillId="0" borderId="0" xfId="1247" quotePrefix="1" applyFont="1">
      <alignment vertical="center"/>
    </xf>
    <xf numFmtId="0" fontId="84" fillId="0" borderId="0" xfId="1141" applyFont="1" applyFill="1" applyAlignment="1">
      <alignment horizontal="left" vertical="center"/>
    </xf>
    <xf numFmtId="0" fontId="17" fillId="10" borderId="0" xfId="1141" applyFont="1" applyFill="1">
      <alignment vertical="center"/>
    </xf>
    <xf numFmtId="179" fontId="61" fillId="0" borderId="0" xfId="598" applyNumberFormat="1" applyFont="1" applyBorder="1" applyAlignment="1">
      <alignment horizontal="right" vertical="center"/>
    </xf>
    <xf numFmtId="179" fontId="47" fillId="0" borderId="0" xfId="1052" applyNumberFormat="1" applyFont="1" applyBorder="1" applyAlignment="1">
      <alignment vertical="center"/>
    </xf>
    <xf numFmtId="0" fontId="47" fillId="0" borderId="0" xfId="1052" applyFont="1" applyBorder="1" applyAlignment="1">
      <alignment vertical="center"/>
    </xf>
    <xf numFmtId="179" fontId="68" fillId="0" borderId="0" xfId="598" applyNumberFormat="1" applyFont="1" applyFill="1" applyBorder="1" applyAlignment="1">
      <alignment horizontal="right" vertical="center"/>
    </xf>
    <xf numFmtId="0" fontId="9" fillId="0" borderId="0" xfId="1141" applyFont="1" applyFill="1" applyAlignment="1">
      <alignment horizontal="center" vertical="center"/>
    </xf>
    <xf numFmtId="0" fontId="9" fillId="0" borderId="0" xfId="1141" applyFont="1" applyFill="1" applyAlignment="1">
      <alignment horizontal="center" vertical="center"/>
    </xf>
    <xf numFmtId="0" fontId="9" fillId="0" borderId="0" xfId="1141" applyFont="1" applyAlignment="1">
      <alignment horizontal="center" vertical="center"/>
    </xf>
    <xf numFmtId="0" fontId="86" fillId="0" borderId="0" xfId="0" applyFont="1" applyAlignment="1">
      <alignment horizontal="left" vertical="center"/>
    </xf>
    <xf numFmtId="0" fontId="17" fillId="0" borderId="0" xfId="1141" applyFont="1" applyFill="1" applyAlignment="1">
      <alignment horizontal="left" vertical="center"/>
    </xf>
    <xf numFmtId="0" fontId="24" fillId="0" borderId="7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4" fillId="0" borderId="11" xfId="0" applyFont="1" applyBorder="1" applyAlignment="1">
      <alignment horizontal="center" vertical="center"/>
    </xf>
    <xf numFmtId="0" fontId="24" fillId="0" borderId="13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179" fontId="16" fillId="0" borderId="7" xfId="0" applyNumberFormat="1" applyFont="1" applyBorder="1" applyAlignment="1">
      <alignment horizontal="center" vertical="center"/>
    </xf>
    <xf numFmtId="179" fontId="16" fillId="0" borderId="8" xfId="0" applyNumberFormat="1" applyFont="1" applyBorder="1" applyAlignment="1">
      <alignment horizontal="center" vertical="center"/>
    </xf>
    <xf numFmtId="179" fontId="16" fillId="0" borderId="9" xfId="0" applyNumberFormat="1" applyFont="1" applyBorder="1" applyAlignment="1">
      <alignment horizontal="center" vertical="center"/>
    </xf>
    <xf numFmtId="179" fontId="16" fillId="0" borderId="11" xfId="0" applyNumberFormat="1" applyFont="1" applyBorder="1" applyAlignment="1">
      <alignment horizontal="center" vertical="center"/>
    </xf>
    <xf numFmtId="179" fontId="16" fillId="0" borderId="12" xfId="0" applyNumberFormat="1" applyFont="1" applyBorder="1" applyAlignment="1">
      <alignment horizontal="center" vertical="center"/>
    </xf>
    <xf numFmtId="179" fontId="16" fillId="0" borderId="13" xfId="0" applyNumberFormat="1" applyFont="1" applyBorder="1" applyAlignment="1">
      <alignment horizontal="center" vertical="center"/>
    </xf>
    <xf numFmtId="177" fontId="16" fillId="0" borderId="11" xfId="0" applyNumberFormat="1" applyFont="1" applyBorder="1" applyAlignment="1">
      <alignment horizontal="center" vertical="center"/>
    </xf>
    <xf numFmtId="177" fontId="16" fillId="0" borderId="12" xfId="0" applyNumberFormat="1" applyFont="1" applyBorder="1" applyAlignment="1">
      <alignment horizontal="center" vertical="center"/>
    </xf>
    <xf numFmtId="177" fontId="16" fillId="0" borderId="13" xfId="0" applyNumberFormat="1" applyFont="1" applyBorder="1" applyAlignment="1">
      <alignment horizontal="center" vertical="center"/>
    </xf>
    <xf numFmtId="0" fontId="65" fillId="0" borderId="18" xfId="0" applyFont="1" applyBorder="1" applyAlignment="1">
      <alignment horizontal="center" vertical="center"/>
    </xf>
    <xf numFmtId="0" fontId="51" fillId="0" borderId="18" xfId="0" applyFont="1" applyBorder="1" applyAlignment="1">
      <alignment horizontal="center" vertical="center"/>
    </xf>
    <xf numFmtId="179" fontId="51" fillId="0" borderId="18" xfId="0" applyNumberFormat="1" applyFont="1" applyBorder="1" applyAlignment="1">
      <alignment horizontal="center" vertical="center"/>
    </xf>
    <xf numFmtId="0" fontId="48" fillId="5" borderId="18" xfId="0" applyFont="1" applyFill="1" applyBorder="1" applyAlignment="1">
      <alignment horizontal="center" vertical="center"/>
    </xf>
    <xf numFmtId="0" fontId="65" fillId="0" borderId="19" xfId="0" applyFont="1" applyBorder="1" applyAlignment="1">
      <alignment horizontal="center" vertical="center"/>
    </xf>
    <xf numFmtId="0" fontId="65" fillId="0" borderId="20" xfId="0" applyFont="1" applyBorder="1" applyAlignment="1">
      <alignment horizontal="center" vertical="center"/>
    </xf>
    <xf numFmtId="0" fontId="62" fillId="5" borderId="18" xfId="0" applyFont="1" applyFill="1" applyBorder="1" applyAlignment="1">
      <alignment horizontal="center" vertical="center"/>
    </xf>
    <xf numFmtId="0" fontId="62" fillId="5" borderId="18" xfId="0" applyFont="1" applyFill="1" applyBorder="1" applyAlignment="1">
      <alignment horizontal="center" vertical="center" wrapText="1"/>
    </xf>
    <xf numFmtId="0" fontId="51" fillId="0" borderId="19" xfId="0" applyFont="1" applyBorder="1" applyAlignment="1">
      <alignment horizontal="center" vertical="center"/>
    </xf>
    <xf numFmtId="0" fontId="51" fillId="0" borderId="20" xfId="0" applyFont="1" applyBorder="1" applyAlignment="1">
      <alignment horizontal="center" vertical="center"/>
    </xf>
    <xf numFmtId="0" fontId="16" fillId="0" borderId="18" xfId="1141" applyFont="1" applyBorder="1" applyAlignment="1">
      <alignment horizontal="center" vertical="center"/>
    </xf>
    <xf numFmtId="0" fontId="48" fillId="5" borderId="18" xfId="0" applyFont="1" applyFill="1" applyBorder="1" applyAlignment="1">
      <alignment horizontal="center" vertical="center" wrapText="1"/>
    </xf>
    <xf numFmtId="0" fontId="63" fillId="5" borderId="18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 wrapText="1"/>
    </xf>
    <xf numFmtId="177" fontId="51" fillId="0" borderId="19" xfId="0" applyNumberFormat="1" applyFont="1" applyBorder="1" applyAlignment="1">
      <alignment horizontal="center" vertical="center"/>
    </xf>
    <xf numFmtId="177" fontId="51" fillId="0" borderId="21" xfId="0" applyNumberFormat="1" applyFont="1" applyBorder="1" applyAlignment="1">
      <alignment horizontal="center" vertical="center"/>
    </xf>
    <xf numFmtId="177" fontId="51" fillId="0" borderId="20" xfId="0" applyNumberFormat="1" applyFont="1" applyBorder="1" applyAlignment="1">
      <alignment horizontal="center" vertical="center"/>
    </xf>
    <xf numFmtId="0" fontId="48" fillId="5" borderId="8" xfId="0" applyFont="1" applyFill="1" applyBorder="1" applyAlignment="1">
      <alignment horizontal="center" vertical="center"/>
    </xf>
    <xf numFmtId="0" fontId="48" fillId="5" borderId="9" xfId="0" applyFont="1" applyFill="1" applyBorder="1" applyAlignment="1">
      <alignment horizontal="center" vertical="center"/>
    </xf>
    <xf numFmtId="0" fontId="48" fillId="5" borderId="12" xfId="0" applyFont="1" applyFill="1" applyBorder="1" applyAlignment="1">
      <alignment horizontal="center" vertical="center"/>
    </xf>
    <xf numFmtId="0" fontId="48" fillId="5" borderId="13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48" fillId="5" borderId="11" xfId="0" applyFont="1" applyFill="1" applyBorder="1" applyAlignment="1">
      <alignment horizontal="center" vertical="center"/>
    </xf>
    <xf numFmtId="179" fontId="51" fillId="0" borderId="19" xfId="0" applyNumberFormat="1" applyFont="1" applyBorder="1" applyAlignment="1">
      <alignment horizontal="center" vertical="center"/>
    </xf>
    <xf numFmtId="179" fontId="51" fillId="0" borderId="21" xfId="0" applyNumberFormat="1" applyFont="1" applyBorder="1" applyAlignment="1">
      <alignment horizontal="center" vertical="center"/>
    </xf>
    <xf numFmtId="179" fontId="51" fillId="0" borderId="20" xfId="0" applyNumberFormat="1" applyFont="1" applyBorder="1" applyAlignment="1">
      <alignment horizontal="center" vertical="center"/>
    </xf>
    <xf numFmtId="179" fontId="16" fillId="0" borderId="10" xfId="0" applyNumberFormat="1" applyFont="1" applyBorder="1" applyAlignment="1">
      <alignment horizontal="center" vertical="center"/>
    </xf>
    <xf numFmtId="179" fontId="16" fillId="0" borderId="0" xfId="0" applyNumberFormat="1" applyFont="1" applyBorder="1" applyAlignment="1">
      <alignment horizontal="center" vertical="center"/>
    </xf>
    <xf numFmtId="179" fontId="16" fillId="0" borderId="6" xfId="0" applyNumberFormat="1" applyFont="1" applyBorder="1" applyAlignment="1">
      <alignment horizontal="center" vertical="center"/>
    </xf>
    <xf numFmtId="177" fontId="16" fillId="0" borderId="25" xfId="0" applyNumberFormat="1" applyFont="1" applyBorder="1" applyAlignment="1">
      <alignment horizontal="center" vertical="center"/>
    </xf>
    <xf numFmtId="177" fontId="16" fillId="0" borderId="26" xfId="0" applyNumberFormat="1" applyFont="1" applyBorder="1" applyAlignment="1">
      <alignment horizontal="center" vertical="center"/>
    </xf>
    <xf numFmtId="177" fontId="16" fillId="0" borderId="27" xfId="0" applyNumberFormat="1" applyFont="1" applyBorder="1" applyAlignment="1">
      <alignment horizontal="center" vertical="center"/>
    </xf>
    <xf numFmtId="177" fontId="16" fillId="0" borderId="22" xfId="0" applyNumberFormat="1" applyFont="1" applyBorder="1" applyAlignment="1">
      <alignment horizontal="center" vertical="center"/>
    </xf>
    <xf numFmtId="177" fontId="16" fillId="0" borderId="23" xfId="0" applyNumberFormat="1" applyFont="1" applyBorder="1" applyAlignment="1">
      <alignment horizontal="center" vertical="center"/>
    </xf>
    <xf numFmtId="177" fontId="16" fillId="0" borderId="24" xfId="0" applyNumberFormat="1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51" fillId="0" borderId="7" xfId="0" applyFont="1" applyBorder="1" applyAlignment="1">
      <alignment horizontal="center" vertical="center"/>
    </xf>
    <xf numFmtId="0" fontId="51" fillId="0" borderId="8" xfId="0" applyFont="1" applyBorder="1" applyAlignment="1">
      <alignment horizontal="center" vertical="center"/>
    </xf>
    <xf numFmtId="0" fontId="51" fillId="0" borderId="9" xfId="0" applyFont="1" applyBorder="1" applyAlignment="1">
      <alignment horizontal="center" vertical="center"/>
    </xf>
    <xf numFmtId="0" fontId="51" fillId="0" borderId="11" xfId="0" applyFont="1" applyBorder="1" applyAlignment="1">
      <alignment horizontal="center" vertical="center"/>
    </xf>
    <xf numFmtId="0" fontId="51" fillId="0" borderId="12" xfId="0" applyFont="1" applyBorder="1" applyAlignment="1">
      <alignment horizontal="center" vertical="center"/>
    </xf>
    <xf numFmtId="0" fontId="51" fillId="0" borderId="13" xfId="0" applyFont="1" applyBorder="1" applyAlignment="1">
      <alignment horizontal="center" vertical="center"/>
    </xf>
    <xf numFmtId="0" fontId="48" fillId="5" borderId="8" xfId="0" applyFont="1" applyFill="1" applyBorder="1" applyAlignment="1">
      <alignment horizontal="center" vertical="center" wrapText="1"/>
    </xf>
    <xf numFmtId="0" fontId="48" fillId="5" borderId="9" xfId="0" applyFont="1" applyFill="1" applyBorder="1" applyAlignment="1">
      <alignment horizontal="center" vertical="center" wrapText="1"/>
    </xf>
    <xf numFmtId="0" fontId="48" fillId="5" borderId="12" xfId="0" applyFont="1" applyFill="1" applyBorder="1" applyAlignment="1">
      <alignment horizontal="center" vertical="center" wrapText="1"/>
    </xf>
    <xf numFmtId="0" fontId="48" fillId="5" borderId="13" xfId="0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20" fillId="5" borderId="18" xfId="0" applyFont="1" applyFill="1" applyBorder="1" applyAlignment="1">
      <alignment horizontal="center" vertical="center" wrapText="1"/>
    </xf>
    <xf numFmtId="0" fontId="62" fillId="5" borderId="7" xfId="0" applyFont="1" applyFill="1" applyBorder="1" applyAlignment="1">
      <alignment horizontal="center" vertical="center" wrapText="1"/>
    </xf>
    <xf numFmtId="0" fontId="62" fillId="5" borderId="8" xfId="0" applyFont="1" applyFill="1" applyBorder="1" applyAlignment="1">
      <alignment horizontal="center" vertical="center" wrapText="1"/>
    </xf>
    <xf numFmtId="0" fontId="62" fillId="5" borderId="9" xfId="0" applyFont="1" applyFill="1" applyBorder="1" applyAlignment="1">
      <alignment horizontal="center" vertical="center" wrapText="1"/>
    </xf>
    <xf numFmtId="0" fontId="62" fillId="5" borderId="11" xfId="0" applyFont="1" applyFill="1" applyBorder="1" applyAlignment="1">
      <alignment horizontal="center" vertical="center" wrapText="1"/>
    </xf>
    <xf numFmtId="0" fontId="62" fillId="5" borderId="12" xfId="0" applyFont="1" applyFill="1" applyBorder="1" applyAlignment="1">
      <alignment horizontal="center" vertical="center" wrapText="1"/>
    </xf>
    <xf numFmtId="0" fontId="62" fillId="5" borderId="13" xfId="0" applyFont="1" applyFill="1" applyBorder="1" applyAlignment="1">
      <alignment horizontal="center" vertical="center" wrapText="1"/>
    </xf>
    <xf numFmtId="0" fontId="16" fillId="5" borderId="18" xfId="13" applyFont="1" applyFill="1" applyBorder="1" applyAlignment="1">
      <alignment horizontal="center" vertical="center"/>
    </xf>
    <xf numFmtId="181" fontId="85" fillId="0" borderId="18" xfId="0" applyNumberFormat="1" applyFont="1" applyBorder="1" applyAlignment="1">
      <alignment horizontal="center" vertical="center"/>
    </xf>
    <xf numFmtId="179" fontId="61" fillId="0" borderId="0" xfId="598" applyNumberFormat="1" applyFont="1" applyBorder="1" applyAlignment="1">
      <alignment horizontal="right" vertical="center"/>
    </xf>
    <xf numFmtId="179" fontId="20" fillId="0" borderId="10" xfId="1052" applyNumberFormat="1" applyFont="1" applyFill="1" applyBorder="1" applyAlignment="1">
      <alignment horizontal="center" vertical="center"/>
    </xf>
    <xf numFmtId="179" fontId="20" fillId="0" borderId="0" xfId="1052" applyNumberFormat="1" applyFont="1" applyFill="1" applyBorder="1" applyAlignment="1">
      <alignment horizontal="center" vertical="center"/>
    </xf>
    <xf numFmtId="0" fontId="8" fillId="5" borderId="18" xfId="1141" applyFont="1" applyFill="1" applyBorder="1" applyAlignment="1">
      <alignment horizontal="center" vertical="center"/>
    </xf>
    <xf numFmtId="179" fontId="68" fillId="0" borderId="0" xfId="598" applyNumberFormat="1" applyFont="1" applyFill="1" applyBorder="1" applyAlignment="1">
      <alignment horizontal="right" vertical="center"/>
    </xf>
    <xf numFmtId="179" fontId="61" fillId="0" borderId="0" xfId="1052" applyNumberFormat="1" applyFont="1" applyBorder="1" applyAlignment="1">
      <alignment horizontal="right" vertical="center"/>
    </xf>
    <xf numFmtId="0" fontId="61" fillId="0" borderId="0" xfId="1067" applyFont="1" applyBorder="1" applyAlignment="1">
      <alignment horizontal="right" vertical="center"/>
    </xf>
    <xf numFmtId="0" fontId="61" fillId="0" borderId="0" xfId="515" applyFont="1" applyBorder="1" applyAlignment="1">
      <alignment vertical="center"/>
    </xf>
    <xf numFmtId="0" fontId="16" fillId="0" borderId="0" xfId="159" applyFont="1" applyBorder="1" applyAlignment="1">
      <alignment horizontal="center" vertical="center"/>
    </xf>
    <xf numFmtId="0" fontId="61" fillId="0" borderId="0" xfId="159" applyFont="1" applyBorder="1" applyAlignment="1">
      <alignment horizontal="center" vertical="center"/>
    </xf>
    <xf numFmtId="179" fontId="61" fillId="0" borderId="0" xfId="1052" applyNumberFormat="1" applyFont="1" applyBorder="1" applyAlignment="1">
      <alignment horizontal="center" vertical="center"/>
    </xf>
    <xf numFmtId="179" fontId="61" fillId="3" borderId="0" xfId="1052" applyNumberFormat="1" applyFont="1" applyFill="1" applyBorder="1" applyAlignment="1">
      <alignment horizontal="center" vertical="center"/>
    </xf>
    <xf numFmtId="179" fontId="16" fillId="0" borderId="0" xfId="1052" quotePrefix="1" applyNumberFormat="1" applyFont="1" applyFill="1" applyBorder="1" applyAlignment="1">
      <alignment horizontal="right" vertical="center"/>
    </xf>
    <xf numFmtId="179" fontId="16" fillId="0" borderId="0" xfId="1052" applyNumberFormat="1" applyFont="1" applyBorder="1" applyAlignment="1">
      <alignment horizontal="right" vertical="center"/>
    </xf>
    <xf numFmtId="179" fontId="24" fillId="0" borderId="0" xfId="1052" applyNumberFormat="1" applyFont="1" applyBorder="1" applyAlignment="1">
      <alignment horizontal="right" vertical="center"/>
    </xf>
    <xf numFmtId="179" fontId="61" fillId="0" borderId="0" xfId="1052" applyNumberFormat="1" applyFont="1" applyBorder="1" applyAlignment="1">
      <alignment vertical="center"/>
    </xf>
    <xf numFmtId="0" fontId="61" fillId="0" borderId="0" xfId="1067" applyFont="1" applyBorder="1" applyAlignment="1">
      <alignment vertical="center"/>
    </xf>
    <xf numFmtId="179" fontId="61" fillId="0" borderId="18" xfId="1141" applyNumberFormat="1" applyFont="1" applyFill="1" applyBorder="1" applyAlignment="1">
      <alignment horizontal="right" vertical="center"/>
    </xf>
    <xf numFmtId="179" fontId="24" fillId="0" borderId="0" xfId="1052" quotePrefix="1" applyNumberFormat="1" applyFont="1" applyBorder="1" applyAlignment="1">
      <alignment horizontal="right" vertical="center"/>
    </xf>
    <xf numFmtId="179" fontId="16" fillId="0" borderId="0" xfId="1052" applyNumberFormat="1" applyFont="1" applyFill="1" applyBorder="1" applyAlignment="1">
      <alignment horizontal="right" vertical="center"/>
    </xf>
    <xf numFmtId="179" fontId="16" fillId="0" borderId="0" xfId="1052" quotePrefix="1" applyNumberFormat="1" applyFont="1" applyFill="1" applyBorder="1" applyAlignment="1">
      <alignment horizontal="center" vertical="center"/>
    </xf>
    <xf numFmtId="179" fontId="61" fillId="0" borderId="0" xfId="1052" quotePrefix="1" applyNumberFormat="1" applyFont="1" applyFill="1" applyBorder="1" applyAlignment="1">
      <alignment horizontal="right" vertical="center"/>
    </xf>
    <xf numFmtId="182" fontId="16" fillId="0" borderId="0" xfId="1052" applyNumberFormat="1" applyFont="1" applyFill="1" applyBorder="1" applyAlignment="1">
      <alignment horizontal="center" vertical="center"/>
    </xf>
    <xf numFmtId="0" fontId="8" fillId="5" borderId="7" xfId="1052" applyFont="1" applyFill="1" applyBorder="1" applyAlignment="1">
      <alignment horizontal="center" vertical="center"/>
    </xf>
    <xf numFmtId="0" fontId="8" fillId="5" borderId="8" xfId="1052" applyFont="1" applyFill="1" applyBorder="1" applyAlignment="1">
      <alignment horizontal="center" vertical="center"/>
    </xf>
    <xf numFmtId="0" fontId="8" fillId="5" borderId="9" xfId="1052" applyFont="1" applyFill="1" applyBorder="1" applyAlignment="1">
      <alignment horizontal="center" vertical="center"/>
    </xf>
    <xf numFmtId="0" fontId="8" fillId="5" borderId="10" xfId="1052" applyFont="1" applyFill="1" applyBorder="1" applyAlignment="1">
      <alignment horizontal="center" vertical="center"/>
    </xf>
    <xf numFmtId="0" fontId="8" fillId="5" borderId="0" xfId="1052" applyFont="1" applyFill="1" applyBorder="1" applyAlignment="1">
      <alignment horizontal="center" vertical="center"/>
    </xf>
    <xf numFmtId="0" fontId="8" fillId="5" borderId="6" xfId="1052" applyFont="1" applyFill="1" applyBorder="1" applyAlignment="1">
      <alignment horizontal="center" vertical="center"/>
    </xf>
    <xf numFmtId="0" fontId="9" fillId="0" borderId="7" xfId="1052" applyFont="1" applyFill="1" applyBorder="1" applyAlignment="1">
      <alignment horizontal="center" vertical="center"/>
    </xf>
    <xf numFmtId="0" fontId="9" fillId="0" borderId="8" xfId="1052" applyFont="1" applyFill="1" applyBorder="1" applyAlignment="1">
      <alignment horizontal="center" vertical="center"/>
    </xf>
    <xf numFmtId="0" fontId="9" fillId="0" borderId="9" xfId="1052" applyFont="1" applyFill="1" applyBorder="1" applyAlignment="1">
      <alignment horizontal="center" vertical="center"/>
    </xf>
    <xf numFmtId="0" fontId="9" fillId="0" borderId="10" xfId="1052" applyFont="1" applyFill="1" applyBorder="1" applyAlignment="1">
      <alignment horizontal="center" vertical="center"/>
    </xf>
    <xf numFmtId="0" fontId="9" fillId="0" borderId="0" xfId="1052" applyFont="1" applyFill="1" applyBorder="1" applyAlignment="1">
      <alignment horizontal="center" vertical="center"/>
    </xf>
    <xf numFmtId="0" fontId="9" fillId="0" borderId="6" xfId="1052" applyFont="1" applyFill="1" applyBorder="1" applyAlignment="1">
      <alignment horizontal="center" vertical="center"/>
    </xf>
    <xf numFmtId="0" fontId="9" fillId="0" borderId="11" xfId="1052" applyFont="1" applyFill="1" applyBorder="1" applyAlignment="1">
      <alignment horizontal="center" vertical="center"/>
    </xf>
    <xf numFmtId="0" fontId="9" fillId="0" borderId="12" xfId="1052" applyFont="1" applyFill="1" applyBorder="1" applyAlignment="1">
      <alignment horizontal="center" vertical="center"/>
    </xf>
    <xf numFmtId="0" fontId="9" fillId="0" borderId="13" xfId="1052" applyFont="1" applyFill="1" applyBorder="1" applyAlignment="1">
      <alignment horizontal="center" vertical="center"/>
    </xf>
    <xf numFmtId="0" fontId="16" fillId="0" borderId="0" xfId="1052" applyFont="1" applyFill="1" applyBorder="1" applyAlignment="1">
      <alignment horizontal="left" vertical="center"/>
    </xf>
    <xf numFmtId="179" fontId="16" fillId="0" borderId="0" xfId="1052" quotePrefix="1" applyNumberFormat="1" applyFont="1" applyFill="1" applyBorder="1" applyAlignment="1">
      <alignment vertical="center"/>
    </xf>
    <xf numFmtId="177" fontId="16" fillId="0" borderId="0" xfId="1052" applyNumberFormat="1" applyFont="1" applyFill="1" applyBorder="1" applyAlignment="1">
      <alignment vertical="center"/>
    </xf>
    <xf numFmtId="177" fontId="2" fillId="0" borderId="0" xfId="1141" applyNumberFormat="1" applyFont="1" applyFill="1" applyBorder="1" applyAlignment="1">
      <alignment vertical="center"/>
    </xf>
    <xf numFmtId="179" fontId="61" fillId="0" borderId="0" xfId="1141" applyNumberFormat="1" applyFont="1" applyBorder="1" applyAlignment="1">
      <alignment horizontal="right" vertical="center"/>
    </xf>
    <xf numFmtId="179" fontId="16" fillId="0" borderId="0" xfId="12" quotePrefix="1" applyNumberFormat="1" applyFont="1" applyBorder="1" applyAlignment="1">
      <alignment horizontal="center" vertical="center"/>
    </xf>
    <xf numFmtId="182" fontId="61" fillId="0" borderId="0" xfId="1052" applyNumberFormat="1" applyFont="1" applyBorder="1" applyAlignment="1">
      <alignment horizontal="right" vertical="center"/>
    </xf>
    <xf numFmtId="179" fontId="16" fillId="0" borderId="0" xfId="598" applyNumberFormat="1" applyFont="1" applyBorder="1" applyAlignment="1">
      <alignment horizontal="center" vertical="center"/>
    </xf>
    <xf numFmtId="179" fontId="61" fillId="0" borderId="0" xfId="598" applyNumberFormat="1" applyFont="1" applyFill="1" applyBorder="1" applyAlignment="1">
      <alignment horizontal="right" vertical="center"/>
    </xf>
    <xf numFmtId="0" fontId="9" fillId="0" borderId="0" xfId="1141" applyFont="1" applyFill="1" applyBorder="1" applyAlignment="1">
      <alignment horizontal="right" vertical="center"/>
    </xf>
    <xf numFmtId="179" fontId="76" fillId="0" borderId="0" xfId="1052" applyNumberFormat="1" applyFont="1" applyFill="1" applyBorder="1" applyAlignment="1">
      <alignment horizontal="right" vertical="center"/>
    </xf>
    <xf numFmtId="0" fontId="76" fillId="0" borderId="0" xfId="1067" applyFont="1" applyFill="1" applyBorder="1" applyAlignment="1">
      <alignment horizontal="right" vertical="center"/>
    </xf>
    <xf numFmtId="179" fontId="9" fillId="0" borderId="0" xfId="1141" applyNumberFormat="1" applyFont="1" applyFill="1" applyAlignment="1">
      <alignment horizontal="right" vertical="center"/>
    </xf>
    <xf numFmtId="179" fontId="61" fillId="0" borderId="0" xfId="1052" applyNumberFormat="1" applyFont="1" applyFill="1" applyBorder="1" applyAlignment="1">
      <alignment horizontal="right" vertical="center"/>
    </xf>
    <xf numFmtId="0" fontId="61" fillId="0" borderId="0" xfId="1067" applyFont="1" applyFill="1" applyBorder="1" applyAlignment="1">
      <alignment horizontal="right" vertical="center"/>
    </xf>
    <xf numFmtId="0" fontId="24" fillId="0" borderId="0" xfId="1067" applyFont="1" applyBorder="1" applyAlignment="1">
      <alignment horizontal="right" vertical="center"/>
    </xf>
    <xf numFmtId="0" fontId="46" fillId="0" borderId="0" xfId="1052" applyFont="1" applyBorder="1" applyAlignment="1">
      <alignment horizontal="center" vertical="center"/>
    </xf>
    <xf numFmtId="179" fontId="24" fillId="3" borderId="0" xfId="1052" applyNumberFormat="1" applyFont="1" applyFill="1" applyBorder="1" applyAlignment="1">
      <alignment horizontal="right" vertical="center"/>
    </xf>
    <xf numFmtId="0" fontId="24" fillId="3" borderId="0" xfId="1067" applyFont="1" applyFill="1" applyBorder="1" applyAlignment="1">
      <alignment horizontal="right" vertical="center"/>
    </xf>
    <xf numFmtId="179" fontId="9" fillId="0" borderId="0" xfId="598" applyNumberFormat="1" applyFont="1" applyFill="1" applyBorder="1" applyAlignment="1">
      <alignment horizontal="center" vertical="center"/>
    </xf>
    <xf numFmtId="182" fontId="61" fillId="0" borderId="0" xfId="1052" applyNumberFormat="1" applyFont="1" applyFill="1" applyBorder="1" applyAlignment="1">
      <alignment horizontal="center" vertical="center"/>
    </xf>
    <xf numFmtId="182" fontId="61" fillId="0" borderId="0" xfId="1067" applyNumberFormat="1" applyFont="1" applyFill="1" applyBorder="1" applyAlignment="1">
      <alignment horizontal="center" vertical="center"/>
    </xf>
    <xf numFmtId="179" fontId="61" fillId="0" borderId="0" xfId="1052" applyNumberFormat="1" applyFont="1" applyFill="1" applyBorder="1" applyAlignment="1">
      <alignment horizontal="center" vertical="center"/>
    </xf>
    <xf numFmtId="179" fontId="47" fillId="0" borderId="0" xfId="1052" applyNumberFormat="1" applyFont="1" applyBorder="1" applyAlignment="1">
      <alignment vertical="center"/>
    </xf>
    <xf numFmtId="0" fontId="47" fillId="0" borderId="0" xfId="1052" applyFont="1" applyBorder="1" applyAlignment="1">
      <alignment vertical="center"/>
    </xf>
    <xf numFmtId="179" fontId="16" fillId="0" borderId="0" xfId="1052" applyNumberFormat="1" applyFont="1" applyBorder="1" applyAlignment="1">
      <alignment horizontal="center" vertical="center"/>
    </xf>
    <xf numFmtId="0" fontId="16" fillId="0" borderId="0" xfId="1067" applyFont="1" applyBorder="1" applyAlignment="1">
      <alignment horizontal="center" vertical="center"/>
    </xf>
    <xf numFmtId="179" fontId="72" fillId="0" borderId="0" xfId="598" applyNumberFormat="1" applyFont="1" applyFill="1" applyBorder="1" applyAlignment="1">
      <alignment horizontal="right" vertical="center"/>
    </xf>
    <xf numFmtId="179" fontId="9" fillId="0" borderId="18" xfId="1141" applyNumberFormat="1" applyFont="1" applyFill="1" applyBorder="1" applyAlignment="1">
      <alignment horizontal="center" vertical="center"/>
    </xf>
    <xf numFmtId="179" fontId="16" fillId="0" borderId="0" xfId="1052" applyNumberFormat="1" applyFont="1" applyFill="1" applyBorder="1" applyAlignment="1">
      <alignment horizontal="center" vertical="center"/>
    </xf>
    <xf numFmtId="182" fontId="16" fillId="0" borderId="0" xfId="1052" quotePrefix="1" applyNumberFormat="1" applyFont="1" applyFill="1" applyBorder="1" applyAlignment="1">
      <alignment horizontal="right" vertical="center"/>
    </xf>
    <xf numFmtId="182" fontId="16" fillId="0" borderId="0" xfId="1052" applyNumberFormat="1" applyFont="1" applyBorder="1" applyAlignment="1">
      <alignment horizontal="right" vertical="center"/>
    </xf>
    <xf numFmtId="182" fontId="16" fillId="0" borderId="0" xfId="1067" applyNumberFormat="1" applyFont="1" applyBorder="1" applyAlignment="1">
      <alignment horizontal="right" vertical="center"/>
    </xf>
    <xf numFmtId="180" fontId="61" fillId="0" borderId="0" xfId="1141" applyNumberFormat="1" applyFont="1" applyFill="1" applyBorder="1" applyAlignment="1">
      <alignment horizontal="center" vertical="center"/>
    </xf>
    <xf numFmtId="179" fontId="46" fillId="0" borderId="0" xfId="1052" applyNumberFormat="1" applyFont="1" applyBorder="1" applyAlignment="1">
      <alignment horizontal="right" vertical="center"/>
    </xf>
    <xf numFmtId="179" fontId="24" fillId="0" borderId="0" xfId="1052" applyNumberFormat="1" applyFont="1" applyFill="1" applyBorder="1" applyAlignment="1">
      <alignment horizontal="right" vertical="center"/>
    </xf>
    <xf numFmtId="0" fontId="24" fillId="0" borderId="0" xfId="1067" applyFont="1" applyFill="1" applyBorder="1" applyAlignment="1">
      <alignment horizontal="right" vertical="center"/>
    </xf>
    <xf numFmtId="0" fontId="9" fillId="0" borderId="0" xfId="1052" applyFont="1" applyBorder="1" applyAlignment="1">
      <alignment horizontal="center" vertical="center"/>
    </xf>
    <xf numFmtId="179" fontId="16" fillId="0" borderId="22" xfId="1052" applyNumberFormat="1" applyFont="1" applyFill="1" applyBorder="1" applyAlignment="1">
      <alignment horizontal="center" vertical="center"/>
    </xf>
    <xf numFmtId="179" fontId="16" fillId="0" borderId="28" xfId="1052" quotePrefix="1" applyNumberFormat="1" applyFont="1" applyFill="1" applyBorder="1" applyAlignment="1">
      <alignment horizontal="center" vertical="center"/>
    </xf>
    <xf numFmtId="182" fontId="16" fillId="0" borderId="0" xfId="1052" applyNumberFormat="1" applyFont="1" applyBorder="1" applyAlignment="1">
      <alignment horizontal="center" vertical="center"/>
    </xf>
    <xf numFmtId="0" fontId="17" fillId="0" borderId="0" xfId="1141" applyFont="1" applyFill="1" applyAlignment="1">
      <alignment horizontal="center" vertical="center"/>
    </xf>
    <xf numFmtId="179" fontId="16" fillId="0" borderId="25" xfId="1052" applyNumberFormat="1" applyFont="1" applyFill="1" applyBorder="1" applyAlignment="1">
      <alignment horizontal="center" vertical="center"/>
    </xf>
    <xf numFmtId="179" fontId="16" fillId="0" borderId="30" xfId="1052" quotePrefix="1" applyNumberFormat="1" applyFont="1" applyFill="1" applyBorder="1" applyAlignment="1">
      <alignment horizontal="center" vertical="center"/>
    </xf>
    <xf numFmtId="0" fontId="9" fillId="0" borderId="0" xfId="456" applyFont="1" applyBorder="1" applyAlignment="1">
      <alignment horizontal="center" vertical="center"/>
    </xf>
    <xf numFmtId="0" fontId="16" fillId="5" borderId="43" xfId="13" applyFont="1" applyFill="1" applyBorder="1" applyAlignment="1">
      <alignment horizontal="left" vertical="center"/>
    </xf>
    <xf numFmtId="0" fontId="16" fillId="5" borderId="44" xfId="13" applyFont="1" applyFill="1" applyBorder="1" applyAlignment="1">
      <alignment horizontal="left" vertical="center"/>
    </xf>
    <xf numFmtId="0" fontId="16" fillId="5" borderId="45" xfId="13" applyFont="1" applyFill="1" applyBorder="1" applyAlignment="1">
      <alignment horizontal="left" vertical="center"/>
    </xf>
    <xf numFmtId="179" fontId="16" fillId="0" borderId="15" xfId="1052" applyNumberFormat="1" applyFont="1" applyBorder="1" applyAlignment="1">
      <alignment horizontal="right" vertical="center"/>
    </xf>
    <xf numFmtId="185" fontId="16" fillId="0" borderId="15" xfId="13" applyNumberFormat="1" applyFont="1" applyBorder="1" applyAlignment="1">
      <alignment horizontal="center" vertical="center"/>
    </xf>
    <xf numFmtId="185" fontId="16" fillId="0" borderId="46" xfId="13" applyNumberFormat="1" applyFont="1" applyBorder="1" applyAlignment="1">
      <alignment horizontal="center" vertical="center"/>
    </xf>
    <xf numFmtId="0" fontId="16" fillId="5" borderId="43" xfId="13" applyFont="1" applyFill="1" applyBorder="1">
      <alignment horizontal="left" vertical="center"/>
    </xf>
    <xf numFmtId="0" fontId="16" fillId="5" borderId="44" xfId="13" applyFont="1" applyFill="1" applyBorder="1">
      <alignment horizontal="left" vertical="center"/>
    </xf>
    <xf numFmtId="0" fontId="16" fillId="5" borderId="45" xfId="13" applyFont="1" applyFill="1" applyBorder="1">
      <alignment horizontal="left" vertical="center"/>
    </xf>
    <xf numFmtId="0" fontId="9" fillId="0" borderId="0" xfId="1141" applyFont="1" applyBorder="1" applyAlignment="1">
      <alignment horizontal="right" vertical="center"/>
    </xf>
    <xf numFmtId="179" fontId="16" fillId="0" borderId="0" xfId="598" applyNumberFormat="1" applyFont="1" applyBorder="1" applyAlignment="1">
      <alignment horizontal="right" vertical="center"/>
    </xf>
    <xf numFmtId="179" fontId="16" fillId="0" borderId="0" xfId="1143" applyNumberFormat="1" applyFont="1" applyBorder="1" applyAlignment="1">
      <alignment horizontal="right" vertical="center"/>
    </xf>
    <xf numFmtId="179" fontId="9" fillId="0" borderId="0" xfId="1052" applyNumberFormat="1" applyFont="1" applyBorder="1" applyAlignment="1">
      <alignment horizontal="right" vertical="center"/>
    </xf>
    <xf numFmtId="0" fontId="9" fillId="0" borderId="0" xfId="1141" applyFont="1" applyFill="1" applyAlignment="1">
      <alignment horizontal="center" vertical="center"/>
    </xf>
    <xf numFmtId="179" fontId="16" fillId="0" borderId="31" xfId="1052" applyNumberFormat="1" applyFont="1" applyFill="1" applyBorder="1" applyAlignment="1">
      <alignment horizontal="right" vertical="center"/>
    </xf>
    <xf numFmtId="179" fontId="16" fillId="0" borderId="26" xfId="1052" applyNumberFormat="1" applyFont="1" applyFill="1" applyBorder="1" applyAlignment="1">
      <alignment horizontal="right" vertical="center"/>
    </xf>
    <xf numFmtId="179" fontId="16" fillId="0" borderId="30" xfId="1052" applyNumberFormat="1" applyFont="1" applyFill="1" applyBorder="1" applyAlignment="1">
      <alignment horizontal="right" vertical="center"/>
    </xf>
    <xf numFmtId="179" fontId="16" fillId="0" borderId="31" xfId="1052" applyNumberFormat="1" applyFont="1" applyFill="1" applyBorder="1" applyAlignment="1">
      <alignment horizontal="center" vertical="center"/>
    </xf>
    <xf numFmtId="179" fontId="16" fillId="0" borderId="27" xfId="1052" quotePrefix="1" applyNumberFormat="1" applyFont="1" applyFill="1" applyBorder="1" applyAlignment="1">
      <alignment horizontal="center" vertical="center"/>
    </xf>
    <xf numFmtId="0" fontId="16" fillId="5" borderId="55" xfId="13" applyFont="1" applyFill="1" applyBorder="1" applyAlignment="1">
      <alignment horizontal="left" vertical="center"/>
    </xf>
    <xf numFmtId="0" fontId="16" fillId="5" borderId="56" xfId="13" applyFont="1" applyFill="1" applyBorder="1" applyAlignment="1">
      <alignment horizontal="left" vertical="center"/>
    </xf>
    <xf numFmtId="0" fontId="16" fillId="5" borderId="57" xfId="13" applyFont="1" applyFill="1" applyBorder="1" applyAlignment="1">
      <alignment horizontal="left" vertical="center"/>
    </xf>
    <xf numFmtId="179" fontId="16" fillId="0" borderId="2" xfId="13" applyNumberFormat="1" applyFont="1" applyBorder="1" applyAlignment="1">
      <alignment horizontal="right" vertical="center"/>
    </xf>
    <xf numFmtId="0" fontId="16" fillId="0" borderId="2" xfId="13" applyFont="1" applyBorder="1" applyAlignment="1">
      <alignment horizontal="center" vertical="center"/>
    </xf>
    <xf numFmtId="0" fontId="16" fillId="0" borderId="58" xfId="13" applyFont="1" applyBorder="1" applyAlignment="1">
      <alignment horizontal="center" vertical="center"/>
    </xf>
    <xf numFmtId="0" fontId="16" fillId="5" borderId="56" xfId="13" applyFont="1" applyFill="1" applyBorder="1">
      <alignment horizontal="left" vertical="center"/>
    </xf>
    <xf numFmtId="0" fontId="64" fillId="0" borderId="0" xfId="0" applyFont="1" applyAlignment="1">
      <alignment horizontal="left" vertical="center"/>
    </xf>
    <xf numFmtId="184" fontId="16" fillId="0" borderId="31" xfId="13" applyNumberFormat="1" applyFont="1" applyFill="1" applyBorder="1" applyAlignment="1">
      <alignment horizontal="center" vertical="center"/>
    </xf>
    <xf numFmtId="184" fontId="16" fillId="0" borderId="27" xfId="13" applyNumberFormat="1" applyFont="1" applyFill="1" applyBorder="1" applyAlignment="1">
      <alignment horizontal="center" vertical="center"/>
    </xf>
    <xf numFmtId="184" fontId="16" fillId="0" borderId="32" xfId="13" applyNumberFormat="1" applyFont="1" applyFill="1" applyBorder="1" applyAlignment="1">
      <alignment horizontal="center" vertical="center"/>
    </xf>
    <xf numFmtId="184" fontId="16" fillId="0" borderId="33" xfId="13" applyNumberFormat="1" applyFont="1" applyFill="1" applyBorder="1" applyAlignment="1">
      <alignment horizontal="center" vertical="center"/>
    </xf>
    <xf numFmtId="0" fontId="8" fillId="5" borderId="7" xfId="1141" applyFont="1" applyFill="1" applyBorder="1" applyAlignment="1">
      <alignment horizontal="center" vertical="center" wrapText="1"/>
    </xf>
    <xf numFmtId="0" fontId="8" fillId="5" borderId="8" xfId="1141" applyFont="1" applyFill="1" applyBorder="1" applyAlignment="1">
      <alignment horizontal="center" vertical="center" wrapText="1"/>
    </xf>
    <xf numFmtId="0" fontId="8" fillId="5" borderId="10" xfId="1141" applyFont="1" applyFill="1" applyBorder="1" applyAlignment="1">
      <alignment horizontal="center" vertical="center" wrapText="1"/>
    </xf>
    <xf numFmtId="0" fontId="8" fillId="5" borderId="0" xfId="1141" applyFont="1" applyFill="1" applyBorder="1" applyAlignment="1">
      <alignment horizontal="center" vertical="center" wrapText="1"/>
    </xf>
    <xf numFmtId="0" fontId="8" fillId="5" borderId="11" xfId="1141" applyFont="1" applyFill="1" applyBorder="1" applyAlignment="1">
      <alignment horizontal="center" vertical="center" wrapText="1"/>
    </xf>
    <xf numFmtId="0" fontId="8" fillId="5" borderId="12" xfId="1141" applyFont="1" applyFill="1" applyBorder="1" applyAlignment="1">
      <alignment horizontal="center" vertical="center" wrapText="1"/>
    </xf>
    <xf numFmtId="179" fontId="16" fillId="0" borderId="7" xfId="598" applyNumberFormat="1" applyFont="1" applyFill="1" applyBorder="1" applyAlignment="1">
      <alignment horizontal="center" vertical="center"/>
    </xf>
    <xf numFmtId="179" fontId="16" fillId="0" borderId="8" xfId="598" applyNumberFormat="1" applyFont="1" applyFill="1" applyBorder="1" applyAlignment="1">
      <alignment horizontal="center" vertical="center"/>
    </xf>
    <xf numFmtId="179" fontId="16" fillId="0" borderId="11" xfId="598" applyNumberFormat="1" applyFont="1" applyFill="1" applyBorder="1" applyAlignment="1">
      <alignment horizontal="center" vertical="center"/>
    </xf>
    <xf numFmtId="179" fontId="16" fillId="0" borderId="12" xfId="598" applyNumberFormat="1" applyFont="1" applyFill="1" applyBorder="1" applyAlignment="1">
      <alignment horizontal="center" vertical="center"/>
    </xf>
    <xf numFmtId="179" fontId="17" fillId="0" borderId="34" xfId="1141" applyNumberFormat="1" applyFont="1" applyFill="1" applyBorder="1" applyAlignment="1">
      <alignment horizontal="center" vertical="center"/>
    </xf>
    <xf numFmtId="179" fontId="17" fillId="0" borderId="35" xfId="1141" applyNumberFormat="1" applyFont="1" applyFill="1" applyBorder="1" applyAlignment="1">
      <alignment horizontal="center" vertical="center"/>
    </xf>
    <xf numFmtId="179" fontId="17" fillId="0" borderId="36" xfId="1141" applyNumberFormat="1" applyFont="1" applyFill="1" applyBorder="1" applyAlignment="1">
      <alignment horizontal="center" vertical="center"/>
    </xf>
    <xf numFmtId="179" fontId="17" fillId="0" borderId="37" xfId="1141" applyNumberFormat="1" applyFont="1" applyFill="1" applyBorder="1" applyAlignment="1">
      <alignment horizontal="center" vertical="center"/>
    </xf>
    <xf numFmtId="179" fontId="17" fillId="0" borderId="38" xfId="1141" applyNumberFormat="1" applyFont="1" applyFill="1" applyBorder="1" applyAlignment="1">
      <alignment horizontal="center" vertical="center"/>
    </xf>
    <xf numFmtId="0" fontId="20" fillId="5" borderId="18" xfId="598" applyFont="1" applyFill="1" applyBorder="1" applyAlignment="1">
      <alignment horizontal="center" vertical="center"/>
    </xf>
    <xf numFmtId="179" fontId="17" fillId="0" borderId="39" xfId="1141" applyNumberFormat="1" applyFont="1" applyFill="1" applyBorder="1" applyAlignment="1">
      <alignment horizontal="center" vertical="center"/>
    </xf>
    <xf numFmtId="178" fontId="64" fillId="0" borderId="0" xfId="0" applyNumberFormat="1" applyFont="1" applyAlignment="1">
      <alignment horizontal="right" vertical="center"/>
    </xf>
    <xf numFmtId="0" fontId="16" fillId="0" borderId="25" xfId="13" applyFont="1" applyFill="1" applyBorder="1" applyAlignment="1">
      <alignment horizontal="center" vertical="center" wrapText="1"/>
    </xf>
    <xf numFmtId="0" fontId="16" fillId="0" borderId="30" xfId="13" applyFont="1" applyFill="1" applyBorder="1" applyAlignment="1">
      <alignment horizontal="center" vertical="center"/>
    </xf>
    <xf numFmtId="0" fontId="16" fillId="0" borderId="40" xfId="13" applyFont="1" applyFill="1" applyBorder="1" applyAlignment="1">
      <alignment horizontal="center" vertical="center"/>
    </xf>
    <xf numFmtId="0" fontId="16" fillId="0" borderId="41" xfId="13" applyFont="1" applyFill="1" applyBorder="1" applyAlignment="1">
      <alignment horizontal="center" vertical="center"/>
    </xf>
    <xf numFmtId="0" fontId="16" fillId="0" borderId="31" xfId="12" applyFont="1" applyFill="1" applyBorder="1" applyAlignment="1">
      <alignment horizontal="center" vertical="center"/>
    </xf>
    <xf numFmtId="0" fontId="16" fillId="0" borderId="26" xfId="12" quotePrefix="1" applyFont="1" applyFill="1" applyBorder="1" applyAlignment="1">
      <alignment horizontal="center" vertical="center"/>
    </xf>
    <xf numFmtId="0" fontId="16" fillId="0" borderId="30" xfId="12" quotePrefix="1" applyFont="1" applyFill="1" applyBorder="1" applyAlignment="1">
      <alignment horizontal="center" vertical="center"/>
    </xf>
    <xf numFmtId="0" fontId="16" fillId="0" borderId="32" xfId="12" quotePrefix="1" applyFont="1" applyFill="1" applyBorder="1" applyAlignment="1">
      <alignment horizontal="center" vertical="center"/>
    </xf>
    <xf numFmtId="0" fontId="16" fillId="0" borderId="42" xfId="12" quotePrefix="1" applyFont="1" applyFill="1" applyBorder="1" applyAlignment="1">
      <alignment horizontal="center" vertical="center"/>
    </xf>
    <xf numFmtId="0" fontId="16" fillId="0" borderId="41" xfId="12" quotePrefix="1" applyFont="1" applyFill="1" applyBorder="1" applyAlignment="1">
      <alignment horizontal="center" vertical="center"/>
    </xf>
    <xf numFmtId="0" fontId="8" fillId="5" borderId="18" xfId="1141" applyFont="1" applyFill="1" applyBorder="1" applyAlignment="1">
      <alignment horizontal="center" vertical="center" wrapText="1"/>
    </xf>
    <xf numFmtId="0" fontId="8" fillId="5" borderId="18" xfId="1052" applyFont="1" applyFill="1" applyBorder="1" applyAlignment="1">
      <alignment horizontal="center" vertical="center"/>
    </xf>
    <xf numFmtId="179" fontId="16" fillId="0" borderId="29" xfId="1052" applyNumberFormat="1" applyFont="1" applyFill="1" applyBorder="1" applyAlignment="1">
      <alignment horizontal="right" vertical="center"/>
    </xf>
    <xf numFmtId="179" fontId="16" fillId="0" borderId="23" xfId="1052" applyNumberFormat="1" applyFont="1" applyFill="1" applyBorder="1" applyAlignment="1">
      <alignment horizontal="right" vertical="center"/>
    </xf>
    <xf numFmtId="179" fontId="16" fillId="0" borderId="28" xfId="1052" applyNumberFormat="1" applyFont="1" applyFill="1" applyBorder="1" applyAlignment="1">
      <alignment horizontal="right" vertical="center"/>
    </xf>
    <xf numFmtId="179" fontId="16" fillId="0" borderId="29" xfId="1052" applyNumberFormat="1" applyFont="1" applyFill="1" applyBorder="1" applyAlignment="1">
      <alignment horizontal="center" vertical="center"/>
    </xf>
    <xf numFmtId="179" fontId="16" fillId="0" borderId="24" xfId="1052" quotePrefix="1" applyNumberFormat="1" applyFont="1" applyFill="1" applyBorder="1" applyAlignment="1">
      <alignment horizontal="center" vertical="center"/>
    </xf>
    <xf numFmtId="179" fontId="16" fillId="0" borderId="15" xfId="13" applyNumberFormat="1" applyFont="1" applyBorder="1" applyAlignment="1">
      <alignment horizontal="right" vertical="center"/>
    </xf>
    <xf numFmtId="0" fontId="16" fillId="5" borderId="47" xfId="13" applyFont="1" applyFill="1" applyBorder="1" applyAlignment="1">
      <alignment horizontal="left" vertical="center"/>
    </xf>
    <xf numFmtId="0" fontId="16" fillId="5" borderId="48" xfId="13" applyFont="1" applyFill="1" applyBorder="1" applyAlignment="1">
      <alignment horizontal="left" vertical="center"/>
    </xf>
    <xf numFmtId="0" fontId="16" fillId="5" borderId="49" xfId="13" applyFont="1" applyFill="1" applyBorder="1" applyAlignment="1">
      <alignment horizontal="left" vertical="center"/>
    </xf>
    <xf numFmtId="179" fontId="16" fillId="0" borderId="17" xfId="1052" applyNumberFormat="1" applyFont="1" applyBorder="1" applyAlignment="1">
      <alignment horizontal="right" vertical="center"/>
    </xf>
    <xf numFmtId="185" fontId="16" fillId="0" borderId="17" xfId="13" applyNumberFormat="1" applyFont="1" applyBorder="1" applyAlignment="1">
      <alignment horizontal="center" vertical="center"/>
    </xf>
    <xf numFmtId="185" fontId="16" fillId="0" borderId="50" xfId="13" applyNumberFormat="1" applyFont="1" applyBorder="1" applyAlignment="1">
      <alignment horizontal="center" vertical="center"/>
    </xf>
    <xf numFmtId="0" fontId="16" fillId="5" borderId="47" xfId="13" applyFont="1" applyFill="1" applyBorder="1">
      <alignment horizontal="left" vertical="center"/>
    </xf>
    <xf numFmtId="0" fontId="16" fillId="5" borderId="48" xfId="13" applyFont="1" applyFill="1" applyBorder="1">
      <alignment horizontal="left" vertical="center"/>
    </xf>
    <xf numFmtId="0" fontId="16" fillId="5" borderId="49" xfId="13" applyFont="1" applyFill="1" applyBorder="1">
      <alignment horizontal="left" vertical="center"/>
    </xf>
    <xf numFmtId="179" fontId="16" fillId="0" borderId="17" xfId="13" applyNumberFormat="1" applyFont="1" applyBorder="1" applyAlignment="1">
      <alignment horizontal="right" vertical="center"/>
    </xf>
    <xf numFmtId="0" fontId="16" fillId="5" borderId="51" xfId="13" applyFont="1" applyFill="1" applyBorder="1" applyAlignment="1">
      <alignment horizontal="left" vertical="center"/>
    </xf>
    <xf numFmtId="0" fontId="16" fillId="5" borderId="52" xfId="13" applyFont="1" applyFill="1" applyBorder="1" applyAlignment="1">
      <alignment horizontal="left" vertical="center"/>
    </xf>
    <xf numFmtId="0" fontId="16" fillId="5" borderId="53" xfId="13" applyFont="1" applyFill="1" applyBorder="1" applyAlignment="1">
      <alignment horizontal="left" vertical="center"/>
    </xf>
    <xf numFmtId="179" fontId="16" fillId="0" borderId="4" xfId="1052" applyNumberFormat="1" applyFont="1" applyBorder="1" applyAlignment="1">
      <alignment horizontal="right" vertical="center"/>
    </xf>
    <xf numFmtId="185" fontId="16" fillId="0" borderId="4" xfId="13" applyNumberFormat="1" applyFont="1" applyBorder="1" applyAlignment="1">
      <alignment horizontal="center" vertical="center"/>
    </xf>
    <xf numFmtId="185" fontId="16" fillId="0" borderId="54" xfId="13" applyNumberFormat="1" applyFont="1" applyBorder="1" applyAlignment="1">
      <alignment horizontal="center" vertical="center"/>
    </xf>
    <xf numFmtId="0" fontId="16" fillId="5" borderId="52" xfId="13" applyFont="1" applyFill="1" applyBorder="1">
      <alignment horizontal="left" vertical="center"/>
    </xf>
    <xf numFmtId="179" fontId="16" fillId="0" borderId="4" xfId="13" applyNumberFormat="1" applyFont="1" applyBorder="1" applyAlignment="1">
      <alignment horizontal="right" vertical="center"/>
    </xf>
    <xf numFmtId="184" fontId="16" fillId="0" borderId="4" xfId="13" applyNumberFormat="1" applyFont="1" applyBorder="1" applyAlignment="1">
      <alignment horizontal="center" vertical="center"/>
    </xf>
    <xf numFmtId="184" fontId="16" fillId="0" borderId="54" xfId="13" applyNumberFormat="1" applyFont="1" applyBorder="1" applyAlignment="1">
      <alignment horizontal="center" vertical="center"/>
    </xf>
    <xf numFmtId="0" fontId="16" fillId="5" borderId="55" xfId="13" applyFont="1" applyFill="1" applyBorder="1">
      <alignment horizontal="left" vertical="center"/>
    </xf>
    <xf numFmtId="0" fontId="16" fillId="5" borderId="57" xfId="13" applyFont="1" applyFill="1" applyBorder="1">
      <alignment horizontal="left" vertical="center"/>
    </xf>
    <xf numFmtId="179" fontId="16" fillId="0" borderId="2" xfId="1052" applyNumberFormat="1" applyFont="1" applyBorder="1" applyAlignment="1">
      <alignment horizontal="right" vertical="center"/>
    </xf>
    <xf numFmtId="185" fontId="16" fillId="0" borderId="2" xfId="13" applyNumberFormat="1" applyFont="1" applyBorder="1" applyAlignment="1">
      <alignment horizontal="center" vertical="center"/>
    </xf>
    <xf numFmtId="185" fontId="16" fillId="0" borderId="58" xfId="13" applyNumberFormat="1" applyFont="1" applyBorder="1" applyAlignment="1">
      <alignment horizontal="center" vertical="center"/>
    </xf>
    <xf numFmtId="0" fontId="16" fillId="0" borderId="18" xfId="1052" applyFont="1" applyFill="1" applyBorder="1" applyAlignment="1">
      <alignment horizontal="center" vertical="center"/>
    </xf>
    <xf numFmtId="179" fontId="16" fillId="0" borderId="18" xfId="1052" applyNumberFormat="1" applyFont="1" applyFill="1" applyBorder="1" applyAlignment="1">
      <alignment horizontal="right" vertical="center"/>
    </xf>
    <xf numFmtId="0" fontId="16" fillId="0" borderId="18" xfId="1052" applyFont="1" applyFill="1" applyBorder="1" applyAlignment="1">
      <alignment horizontal="right" vertical="center"/>
    </xf>
    <xf numFmtId="179" fontId="16" fillId="0" borderId="18" xfId="1141" applyNumberFormat="1" applyFont="1" applyFill="1" applyBorder="1" applyAlignment="1">
      <alignment horizontal="right" vertical="center"/>
    </xf>
    <xf numFmtId="0" fontId="16" fillId="0" borderId="18" xfId="1141" applyFont="1" applyFill="1" applyBorder="1" applyAlignment="1">
      <alignment horizontal="right" vertical="center"/>
    </xf>
    <xf numFmtId="0" fontId="16" fillId="0" borderId="19" xfId="1141" applyFont="1" applyFill="1" applyBorder="1" applyAlignment="1">
      <alignment horizontal="center" vertical="center"/>
    </xf>
    <xf numFmtId="0" fontId="16" fillId="0" borderId="21" xfId="1141" applyFont="1" applyFill="1" applyBorder="1" applyAlignment="1">
      <alignment horizontal="center" vertical="center"/>
    </xf>
    <xf numFmtId="0" fontId="16" fillId="0" borderId="20" xfId="1141" applyFont="1" applyFill="1" applyBorder="1" applyAlignment="1">
      <alignment horizontal="center" vertical="center"/>
    </xf>
    <xf numFmtId="0" fontId="20" fillId="5" borderId="18" xfId="1052" applyFont="1" applyFill="1" applyBorder="1" applyAlignment="1">
      <alignment horizontal="center" vertical="center"/>
    </xf>
    <xf numFmtId="0" fontId="20" fillId="5" borderId="18" xfId="1141" applyFont="1" applyFill="1" applyBorder="1" applyAlignment="1">
      <alignment horizontal="center" vertical="center"/>
    </xf>
    <xf numFmtId="179" fontId="20" fillId="5" borderId="18" xfId="1052" applyNumberFormat="1" applyFont="1" applyFill="1" applyBorder="1" applyAlignment="1">
      <alignment horizontal="center" vertical="center"/>
    </xf>
    <xf numFmtId="0" fontId="16" fillId="0" borderId="18" xfId="1141" applyFont="1" applyFill="1" applyBorder="1" applyAlignment="1">
      <alignment horizontal="center" vertical="center"/>
    </xf>
    <xf numFmtId="179" fontId="16" fillId="0" borderId="18" xfId="1141" applyNumberFormat="1" applyFont="1" applyFill="1" applyBorder="1" applyAlignment="1">
      <alignment horizontal="center" vertical="center"/>
    </xf>
    <xf numFmtId="0" fontId="20" fillId="5" borderId="18" xfId="1141" applyFont="1" applyFill="1" applyBorder="1" applyAlignment="1">
      <alignment horizontal="center" vertical="center" wrapText="1"/>
    </xf>
    <xf numFmtId="0" fontId="16" fillId="0" borderId="39" xfId="598" applyFont="1" applyFill="1" applyBorder="1" applyAlignment="1">
      <alignment horizontal="center" vertical="center"/>
    </xf>
    <xf numFmtId="0" fontId="16" fillId="0" borderId="37" xfId="598" applyFont="1" applyFill="1" applyBorder="1" applyAlignment="1">
      <alignment horizontal="center" vertical="center"/>
    </xf>
    <xf numFmtId="0" fontId="16" fillId="0" borderId="36" xfId="598" applyFont="1" applyFill="1" applyBorder="1" applyAlignment="1">
      <alignment horizontal="center" vertical="center"/>
    </xf>
    <xf numFmtId="0" fontId="16" fillId="0" borderId="34" xfId="598" applyFont="1" applyFill="1" applyBorder="1" applyAlignment="1">
      <alignment horizontal="center" vertical="center"/>
    </xf>
    <xf numFmtId="0" fontId="16" fillId="0" borderId="38" xfId="598" applyFont="1" applyFill="1" applyBorder="1" applyAlignment="1">
      <alignment horizontal="center" vertical="center"/>
    </xf>
    <xf numFmtId="180" fontId="16" fillId="0" borderId="18" xfId="1141" applyNumberFormat="1" applyFont="1" applyFill="1" applyBorder="1" applyAlignment="1">
      <alignment horizontal="center" vertical="center"/>
    </xf>
    <xf numFmtId="180" fontId="16" fillId="0" borderId="19" xfId="1052" applyNumberFormat="1" applyFont="1" applyFill="1" applyBorder="1" applyAlignment="1">
      <alignment horizontal="center" vertical="center"/>
    </xf>
    <xf numFmtId="180" fontId="16" fillId="0" borderId="21" xfId="1052" applyNumberFormat="1" applyFont="1" applyFill="1" applyBorder="1" applyAlignment="1">
      <alignment horizontal="center" vertical="center"/>
    </xf>
    <xf numFmtId="180" fontId="16" fillId="0" borderId="20" xfId="1052" applyNumberFormat="1" applyFont="1" applyFill="1" applyBorder="1" applyAlignment="1">
      <alignment horizontal="center" vertical="center"/>
    </xf>
    <xf numFmtId="179" fontId="16" fillId="0" borderId="0" xfId="636" applyNumberFormat="1" applyFont="1" applyFill="1" applyBorder="1" applyAlignment="1">
      <alignment horizontal="right" vertical="center"/>
    </xf>
    <xf numFmtId="179" fontId="16" fillId="0" borderId="0" xfId="456" applyNumberFormat="1" applyFont="1" applyBorder="1" applyAlignment="1">
      <alignment horizontal="right" vertical="center"/>
    </xf>
    <xf numFmtId="179" fontId="16" fillId="0" borderId="18" xfId="598" applyNumberFormat="1" applyFont="1" applyFill="1" applyBorder="1" applyAlignment="1">
      <alignment horizontal="center" vertical="center"/>
    </xf>
    <xf numFmtId="179" fontId="16" fillId="0" borderId="18" xfId="636" applyNumberFormat="1" applyFont="1" applyFill="1" applyBorder="1" applyAlignment="1">
      <alignment horizontal="center" vertical="center"/>
    </xf>
    <xf numFmtId="0" fontId="16" fillId="0" borderId="0" xfId="456" applyFont="1" applyFill="1" applyBorder="1" applyAlignment="1">
      <alignment horizontal="left" vertical="center"/>
    </xf>
    <xf numFmtId="0" fontId="16" fillId="0" borderId="0" xfId="456" applyFont="1" applyBorder="1" applyAlignment="1">
      <alignment vertical="center"/>
    </xf>
    <xf numFmtId="182" fontId="20" fillId="5" borderId="18" xfId="1052" applyNumberFormat="1" applyFont="1" applyFill="1" applyBorder="1" applyAlignment="1">
      <alignment horizontal="center" vertical="center"/>
    </xf>
    <xf numFmtId="179" fontId="8" fillId="5" borderId="18" xfId="1052" applyNumberFormat="1" applyFont="1" applyFill="1" applyBorder="1" applyAlignment="1">
      <alignment horizontal="center" vertical="center"/>
    </xf>
    <xf numFmtId="182" fontId="8" fillId="5" borderId="18" xfId="1052" applyNumberFormat="1" applyFont="1" applyFill="1" applyBorder="1" applyAlignment="1">
      <alignment horizontal="center" vertical="center"/>
    </xf>
    <xf numFmtId="180" fontId="16" fillId="0" borderId="18" xfId="1052" applyNumberFormat="1" applyFont="1" applyFill="1" applyBorder="1" applyAlignment="1">
      <alignment horizontal="center" vertical="center"/>
    </xf>
    <xf numFmtId="0" fontId="16" fillId="0" borderId="34" xfId="13" applyFont="1" applyFill="1" applyBorder="1" applyAlignment="1">
      <alignment horizontal="center" vertical="center"/>
    </xf>
    <xf numFmtId="0" fontId="16" fillId="0" borderId="35" xfId="13" applyFont="1" applyFill="1" applyBorder="1" applyAlignment="1">
      <alignment horizontal="center" vertical="center"/>
    </xf>
    <xf numFmtId="0" fontId="16" fillId="0" borderId="0" xfId="456" applyFont="1" applyBorder="1">
      <alignment vertical="center"/>
    </xf>
    <xf numFmtId="179" fontId="16" fillId="0" borderId="18" xfId="1052" applyNumberFormat="1" applyFont="1" applyFill="1" applyBorder="1" applyAlignment="1">
      <alignment horizontal="center" vertical="center"/>
    </xf>
    <xf numFmtId="179" fontId="16" fillId="0" borderId="18" xfId="1052" quotePrefix="1" applyNumberFormat="1" applyFont="1" applyFill="1" applyBorder="1" applyAlignment="1">
      <alignment horizontal="center" vertical="center"/>
    </xf>
    <xf numFmtId="180" fontId="16" fillId="0" borderId="18" xfId="1141" quotePrefix="1" applyNumberFormat="1" applyFont="1" applyFill="1" applyBorder="1" applyAlignment="1">
      <alignment horizontal="center" vertical="center"/>
    </xf>
    <xf numFmtId="180" fontId="16" fillId="0" borderId="19" xfId="1052" quotePrefix="1" applyNumberFormat="1" applyFont="1" applyFill="1" applyBorder="1" applyAlignment="1">
      <alignment horizontal="center" vertical="center"/>
    </xf>
    <xf numFmtId="180" fontId="16" fillId="0" borderId="18" xfId="1052" quotePrefix="1" applyNumberFormat="1" applyFont="1" applyFill="1" applyBorder="1" applyAlignment="1">
      <alignment horizontal="center" vertical="center"/>
    </xf>
    <xf numFmtId="0" fontId="20" fillId="5" borderId="59" xfId="1052" applyFont="1" applyFill="1" applyBorder="1" applyAlignment="1">
      <alignment horizontal="center" vertical="center"/>
    </xf>
    <xf numFmtId="0" fontId="20" fillId="5" borderId="60" xfId="1052" applyFont="1" applyFill="1" applyBorder="1" applyAlignment="1">
      <alignment horizontal="center" vertical="center"/>
    </xf>
    <xf numFmtId="0" fontId="20" fillId="0" borderId="7" xfId="1141" applyFont="1" applyFill="1" applyBorder="1" applyAlignment="1">
      <alignment horizontal="center" vertical="center"/>
    </xf>
    <xf numFmtId="0" fontId="20" fillId="0" borderId="9" xfId="1141" applyFont="1" applyFill="1" applyBorder="1" applyAlignment="1">
      <alignment horizontal="center" vertical="center"/>
    </xf>
    <xf numFmtId="0" fontId="20" fillId="0" borderId="11" xfId="1141" applyFont="1" applyFill="1" applyBorder="1" applyAlignment="1">
      <alignment horizontal="center" vertical="center"/>
    </xf>
    <xf numFmtId="0" fontId="20" fillId="0" borderId="13" xfId="1141" applyFont="1" applyFill="1" applyBorder="1" applyAlignment="1">
      <alignment horizontal="center" vertical="center"/>
    </xf>
    <xf numFmtId="0" fontId="16" fillId="0" borderId="18" xfId="1052" quotePrefix="1" applyFont="1" applyFill="1" applyBorder="1" applyAlignment="1">
      <alignment horizontal="center" vertical="center"/>
    </xf>
    <xf numFmtId="179" fontId="20" fillId="5" borderId="59" xfId="1052" applyNumberFormat="1" applyFont="1" applyFill="1" applyBorder="1" applyAlignment="1">
      <alignment horizontal="center" vertical="center"/>
    </xf>
    <xf numFmtId="179" fontId="20" fillId="5" borderId="59" xfId="1052" quotePrefix="1" applyNumberFormat="1" applyFont="1" applyFill="1" applyBorder="1" applyAlignment="1">
      <alignment horizontal="center" vertical="center"/>
    </xf>
    <xf numFmtId="179" fontId="20" fillId="5" borderId="60" xfId="1052" quotePrefix="1" applyNumberFormat="1" applyFont="1" applyFill="1" applyBorder="1" applyAlignment="1">
      <alignment horizontal="center" vertical="center"/>
    </xf>
    <xf numFmtId="0" fontId="20" fillId="5" borderId="59" xfId="1052" applyFont="1" applyFill="1" applyBorder="1" applyAlignment="1">
      <alignment horizontal="center" vertical="center" wrapText="1"/>
    </xf>
    <xf numFmtId="179" fontId="20" fillId="5" borderId="59" xfId="1052" applyNumberFormat="1" applyFont="1" applyFill="1" applyBorder="1" applyAlignment="1">
      <alignment horizontal="center" vertical="center" wrapText="1"/>
    </xf>
    <xf numFmtId="0" fontId="8" fillId="5" borderId="59" xfId="1052" applyFont="1" applyFill="1" applyBorder="1" applyAlignment="1">
      <alignment horizontal="center" vertical="center"/>
    </xf>
    <xf numFmtId="0" fontId="8" fillId="5" borderId="60" xfId="1052" applyFont="1" applyFill="1" applyBorder="1" applyAlignment="1">
      <alignment horizontal="center" vertical="center"/>
    </xf>
    <xf numFmtId="179" fontId="16" fillId="0" borderId="27" xfId="1052" applyNumberFormat="1" applyFont="1" applyFill="1" applyBorder="1" applyAlignment="1">
      <alignment horizontal="center" vertical="center"/>
    </xf>
    <xf numFmtId="179" fontId="16" fillId="0" borderId="30" xfId="1052" applyNumberFormat="1" applyFont="1" applyFill="1" applyBorder="1" applyAlignment="1">
      <alignment horizontal="center" vertical="center"/>
    </xf>
    <xf numFmtId="0" fontId="8" fillId="5" borderId="19" xfId="1052" applyFont="1" applyFill="1" applyBorder="1" applyAlignment="1">
      <alignment horizontal="center" vertical="center"/>
    </xf>
    <xf numFmtId="0" fontId="8" fillId="5" borderId="21" xfId="1052" applyFont="1" applyFill="1" applyBorder="1" applyAlignment="1">
      <alignment horizontal="center" vertical="center"/>
    </xf>
    <xf numFmtId="0" fontId="8" fillId="5" borderId="20" xfId="1052" applyFont="1" applyFill="1" applyBorder="1" applyAlignment="1">
      <alignment horizontal="center" vertical="center"/>
    </xf>
    <xf numFmtId="179" fontId="16" fillId="0" borderId="28" xfId="1052" applyNumberFormat="1" applyFont="1" applyFill="1" applyBorder="1" applyAlignment="1">
      <alignment horizontal="center" vertical="center"/>
    </xf>
    <xf numFmtId="179" fontId="16" fillId="0" borderId="24" xfId="1052" applyNumberFormat="1" applyFont="1" applyFill="1" applyBorder="1" applyAlignment="1">
      <alignment horizontal="center" vertical="center"/>
    </xf>
    <xf numFmtId="0" fontId="16" fillId="0" borderId="64" xfId="13" applyFont="1" applyFill="1" applyBorder="1" applyAlignment="1">
      <alignment horizontal="center" vertical="center" wrapText="1"/>
    </xf>
    <xf numFmtId="0" fontId="16" fillId="0" borderId="65" xfId="13" applyFont="1" applyFill="1" applyBorder="1" applyAlignment="1">
      <alignment horizontal="center" vertical="center" wrapText="1"/>
    </xf>
    <xf numFmtId="0" fontId="16" fillId="0" borderId="11" xfId="13" applyFont="1" applyFill="1" applyBorder="1" applyAlignment="1">
      <alignment horizontal="center" vertical="center" wrapText="1"/>
    </xf>
    <xf numFmtId="0" fontId="16" fillId="0" borderId="66" xfId="13" applyFont="1" applyFill="1" applyBorder="1" applyAlignment="1">
      <alignment horizontal="center" vertical="center" wrapText="1"/>
    </xf>
    <xf numFmtId="0" fontId="16" fillId="0" borderId="61" xfId="12" applyFont="1" applyFill="1" applyBorder="1" applyAlignment="1">
      <alignment horizontal="center" vertical="center"/>
    </xf>
    <xf numFmtId="0" fontId="16" fillId="0" borderId="67" xfId="12" applyFont="1" applyFill="1" applyBorder="1" applyAlignment="1">
      <alignment horizontal="center" vertical="center"/>
    </xf>
    <xf numFmtId="0" fontId="16" fillId="0" borderId="65" xfId="12" applyFont="1" applyFill="1" applyBorder="1" applyAlignment="1">
      <alignment horizontal="center" vertical="center"/>
    </xf>
    <xf numFmtId="0" fontId="16" fillId="0" borderId="63" xfId="12" applyFont="1" applyFill="1" applyBorder="1" applyAlignment="1">
      <alignment horizontal="center" vertical="center"/>
    </xf>
    <xf numFmtId="0" fontId="16" fillId="0" borderId="12" xfId="12" applyFont="1" applyFill="1" applyBorder="1" applyAlignment="1">
      <alignment horizontal="center" vertical="center"/>
    </xf>
    <xf numFmtId="0" fontId="16" fillId="0" borderId="66" xfId="12" applyFont="1" applyFill="1" applyBorder="1" applyAlignment="1">
      <alignment horizontal="center" vertical="center"/>
    </xf>
    <xf numFmtId="0" fontId="64" fillId="0" borderId="0" xfId="0" quotePrefix="1" applyNumberFormat="1" applyFont="1" applyAlignment="1">
      <alignment horizontal="left" vertical="center"/>
    </xf>
    <xf numFmtId="0" fontId="64" fillId="0" borderId="0" xfId="0" applyNumberFormat="1" applyFont="1" applyAlignment="1">
      <alignment horizontal="left" vertical="center"/>
    </xf>
    <xf numFmtId="177" fontId="64" fillId="0" borderId="0" xfId="1052" applyNumberFormat="1" applyFont="1" applyFill="1" applyBorder="1" applyAlignment="1">
      <alignment horizontal="right" vertical="center"/>
    </xf>
    <xf numFmtId="184" fontId="16" fillId="0" borderId="61" xfId="13" applyNumberFormat="1" applyFont="1" applyFill="1" applyBorder="1" applyAlignment="1">
      <alignment horizontal="center" vertical="center"/>
    </xf>
    <xf numFmtId="184" fontId="16" fillId="0" borderId="62" xfId="13" applyNumberFormat="1" applyFont="1" applyFill="1" applyBorder="1" applyAlignment="1">
      <alignment horizontal="center" vertical="center"/>
    </xf>
    <xf numFmtId="184" fontId="16" fillId="0" borderId="63" xfId="13" applyNumberFormat="1" applyFont="1" applyFill="1" applyBorder="1" applyAlignment="1">
      <alignment horizontal="center" vertical="center"/>
    </xf>
    <xf numFmtId="184" fontId="16" fillId="0" borderId="13" xfId="13" applyNumberFormat="1" applyFont="1" applyFill="1" applyBorder="1" applyAlignment="1">
      <alignment horizontal="center" vertical="center"/>
    </xf>
    <xf numFmtId="177" fontId="64" fillId="0" borderId="0" xfId="456" applyNumberFormat="1" applyFont="1" applyBorder="1" applyAlignment="1">
      <alignment vertical="center"/>
    </xf>
    <xf numFmtId="177" fontId="64" fillId="0" borderId="0" xfId="456" applyNumberFormat="1" applyFont="1" applyBorder="1" applyAlignment="1">
      <alignment horizontal="right" vertical="center"/>
    </xf>
    <xf numFmtId="0" fontId="8" fillId="5" borderId="18" xfId="455" applyFont="1" applyFill="1" applyBorder="1" applyAlignment="1">
      <alignment horizontal="center" vertical="center"/>
    </xf>
    <xf numFmtId="0" fontId="8" fillId="5" borderId="19" xfId="455" applyFont="1" applyFill="1" applyBorder="1" applyAlignment="1">
      <alignment horizontal="center" vertical="center"/>
    </xf>
    <xf numFmtId="0" fontId="8" fillId="5" borderId="21" xfId="455" applyFont="1" applyFill="1" applyBorder="1" applyAlignment="1">
      <alignment horizontal="center" vertical="center"/>
    </xf>
    <xf numFmtId="0" fontId="8" fillId="5" borderId="20" xfId="455" applyFont="1" applyFill="1" applyBorder="1" applyAlignment="1">
      <alignment horizontal="center" vertical="center"/>
    </xf>
    <xf numFmtId="0" fontId="9" fillId="0" borderId="0" xfId="1052" applyFont="1" applyBorder="1" applyAlignment="1">
      <alignment horizontal="right" vertical="center"/>
    </xf>
    <xf numFmtId="0" fontId="9" fillId="0" borderId="18" xfId="455" applyFont="1" applyBorder="1" applyAlignment="1">
      <alignment horizontal="center" vertical="center"/>
    </xf>
    <xf numFmtId="179" fontId="16" fillId="0" borderId="18" xfId="455" applyNumberFormat="1" applyFont="1" applyBorder="1" applyAlignment="1">
      <alignment horizontal="center" vertical="center"/>
    </xf>
    <xf numFmtId="0" fontId="16" fillId="0" borderId="18" xfId="455" applyFont="1" applyBorder="1" applyAlignment="1">
      <alignment horizontal="center" vertical="center"/>
    </xf>
    <xf numFmtId="0" fontId="9" fillId="0" borderId="0" xfId="598" applyFont="1" applyBorder="1" applyAlignment="1">
      <alignment horizontal="left" vertical="center"/>
    </xf>
    <xf numFmtId="0" fontId="20" fillId="0" borderId="0" xfId="456" applyNumberFormat="1" applyFont="1" applyBorder="1" applyAlignment="1">
      <alignment horizontal="center" vertical="center"/>
    </xf>
    <xf numFmtId="0" fontId="20" fillId="5" borderId="8" xfId="1052" applyFont="1" applyFill="1" applyBorder="1" applyAlignment="1">
      <alignment horizontal="left" vertical="center" wrapText="1"/>
    </xf>
    <xf numFmtId="0" fontId="20" fillId="5" borderId="9" xfId="1052" applyFont="1" applyFill="1" applyBorder="1" applyAlignment="1">
      <alignment horizontal="left" vertical="center" wrapText="1"/>
    </xf>
    <xf numFmtId="0" fontId="20" fillId="5" borderId="12" xfId="1052" applyFont="1" applyFill="1" applyBorder="1" applyAlignment="1">
      <alignment horizontal="left" vertical="center" wrapText="1"/>
    </xf>
    <xf numFmtId="0" fontId="20" fillId="5" borderId="13" xfId="1052" applyFont="1" applyFill="1" applyBorder="1" applyAlignment="1">
      <alignment horizontal="left" vertical="center" wrapText="1"/>
    </xf>
    <xf numFmtId="179" fontId="61" fillId="0" borderId="18" xfId="455" applyNumberFormat="1" applyFont="1" applyFill="1" applyBorder="1" applyAlignment="1">
      <alignment horizontal="right" vertical="center"/>
    </xf>
    <xf numFmtId="0" fontId="61" fillId="0" borderId="19" xfId="455" applyFont="1" applyBorder="1" applyAlignment="1">
      <alignment horizontal="center" vertical="center"/>
    </xf>
    <xf numFmtId="0" fontId="61" fillId="0" borderId="21" xfId="455" applyFont="1" applyBorder="1" applyAlignment="1">
      <alignment horizontal="center" vertical="center"/>
    </xf>
    <xf numFmtId="0" fontId="61" fillId="0" borderId="20" xfId="455" applyFont="1" applyBorder="1" applyAlignment="1">
      <alignment horizontal="center" vertical="center"/>
    </xf>
    <xf numFmtId="0" fontId="8" fillId="5" borderId="11" xfId="1052" applyFont="1" applyFill="1" applyBorder="1" applyAlignment="1">
      <alignment horizontal="center" vertical="center" wrapText="1"/>
    </xf>
    <xf numFmtId="0" fontId="8" fillId="5" borderId="12" xfId="1052" applyFont="1" applyFill="1" applyBorder="1" applyAlignment="1">
      <alignment horizontal="center" vertical="center" wrapText="1"/>
    </xf>
    <xf numFmtId="0" fontId="8" fillId="5" borderId="7" xfId="1052" applyFont="1" applyFill="1" applyBorder="1" applyAlignment="1">
      <alignment horizontal="center" vertical="center" wrapText="1"/>
    </xf>
    <xf numFmtId="0" fontId="8" fillId="5" borderId="8" xfId="1052" applyFont="1" applyFill="1" applyBorder="1" applyAlignment="1">
      <alignment horizontal="center" vertical="center" wrapText="1"/>
    </xf>
    <xf numFmtId="0" fontId="9" fillId="0" borderId="0" xfId="1052" quotePrefix="1" applyFont="1" applyFill="1" applyBorder="1" applyAlignment="1">
      <alignment horizontal="center" vertical="center"/>
    </xf>
    <xf numFmtId="182" fontId="46" fillId="0" borderId="0" xfId="1052" applyNumberFormat="1" applyFont="1" applyBorder="1" applyAlignment="1">
      <alignment horizontal="right" vertical="center"/>
    </xf>
    <xf numFmtId="0" fontId="8" fillId="5" borderId="9" xfId="1052" applyFont="1" applyFill="1" applyBorder="1" applyAlignment="1">
      <alignment horizontal="center" vertical="center" wrapText="1"/>
    </xf>
    <xf numFmtId="0" fontId="8" fillId="5" borderId="13" xfId="1052" applyFont="1" applyFill="1" applyBorder="1" applyAlignment="1">
      <alignment horizontal="center" vertical="center" wrapText="1"/>
    </xf>
    <xf numFmtId="180" fontId="61" fillId="0" borderId="0" xfId="455" applyNumberFormat="1" applyFont="1" applyFill="1" applyBorder="1" applyAlignment="1">
      <alignment horizontal="right" vertical="center"/>
    </xf>
    <xf numFmtId="177" fontId="16" fillId="0" borderId="0" xfId="1052" applyNumberFormat="1" applyFont="1" applyBorder="1" applyAlignment="1">
      <alignment horizontal="center" vertical="center"/>
    </xf>
    <xf numFmtId="177" fontId="16" fillId="0" borderId="0" xfId="1067" applyNumberFormat="1" applyFont="1" applyBorder="1" applyAlignment="1">
      <alignment horizontal="center" vertical="center"/>
    </xf>
    <xf numFmtId="0" fontId="52" fillId="0" borderId="0" xfId="1052" applyFont="1" applyBorder="1" applyAlignment="1">
      <alignment horizontal="center" vertical="center"/>
    </xf>
    <xf numFmtId="187" fontId="61" fillId="0" borderId="0" xfId="1052" applyNumberFormat="1" applyFont="1" applyFill="1" applyBorder="1" applyAlignment="1">
      <alignment horizontal="center" vertical="center"/>
    </xf>
    <xf numFmtId="181" fontId="61" fillId="0" borderId="0" xfId="1052" applyNumberFormat="1" applyFont="1" applyFill="1" applyBorder="1" applyAlignment="1">
      <alignment horizontal="right" vertical="center"/>
    </xf>
    <xf numFmtId="0" fontId="47" fillId="0" borderId="0" xfId="1052" applyFont="1" applyBorder="1" applyAlignment="1">
      <alignment horizontal="right" vertical="center"/>
    </xf>
    <xf numFmtId="182" fontId="61" fillId="0" borderId="0" xfId="598" applyNumberFormat="1" applyFont="1" applyBorder="1" applyAlignment="1">
      <alignment horizontal="right" vertical="center"/>
    </xf>
    <xf numFmtId="0" fontId="52" fillId="0" borderId="0" xfId="1052" applyFont="1" applyBorder="1" applyAlignment="1">
      <alignment horizontal="right" vertical="center"/>
    </xf>
    <xf numFmtId="0" fontId="16" fillId="0" borderId="0" xfId="159" applyFont="1" applyBorder="1" applyAlignment="1">
      <alignment horizontal="center"/>
    </xf>
    <xf numFmtId="179" fontId="9" fillId="0" borderId="0" xfId="1141" applyNumberFormat="1" applyFont="1" applyFill="1" applyAlignment="1">
      <alignment horizontal="center" vertical="center"/>
    </xf>
    <xf numFmtId="0" fontId="16" fillId="0" borderId="0" xfId="1052" applyFont="1" applyFill="1" applyBorder="1" applyAlignment="1">
      <alignment horizontal="center" vertical="center"/>
    </xf>
    <xf numFmtId="177" fontId="67" fillId="0" borderId="12" xfId="1250" applyNumberFormat="1" applyFont="1" applyFill="1" applyBorder="1" applyAlignment="1">
      <alignment horizontal="center" vertical="center"/>
    </xf>
    <xf numFmtId="0" fontId="16" fillId="0" borderId="0" xfId="1141" applyFont="1" applyFill="1" applyBorder="1" applyAlignment="1">
      <alignment horizontal="center" vertical="center"/>
    </xf>
    <xf numFmtId="179" fontId="68" fillId="0" borderId="0" xfId="598" applyNumberFormat="1" applyFont="1" applyFill="1" applyBorder="1" applyAlignment="1">
      <alignment horizontal="center" vertical="center"/>
    </xf>
    <xf numFmtId="0" fontId="82" fillId="0" borderId="0" xfId="1052" applyBorder="1" applyAlignment="1">
      <alignment horizontal="right" vertical="center"/>
    </xf>
    <xf numFmtId="179" fontId="16" fillId="3" borderId="0" xfId="12" quotePrefix="1" applyNumberFormat="1" applyFont="1" applyFill="1" applyBorder="1" applyAlignment="1">
      <alignment horizontal="center" vertical="center"/>
    </xf>
    <xf numFmtId="179" fontId="16" fillId="0" borderId="0" xfId="1141" applyNumberFormat="1" applyFont="1" applyFill="1" applyBorder="1" applyAlignment="1">
      <alignment horizontal="center" vertical="center"/>
    </xf>
    <xf numFmtId="0" fontId="46" fillId="0" borderId="0" xfId="1052" applyFont="1" applyBorder="1" applyAlignment="1">
      <alignment horizontal="left" vertical="center"/>
    </xf>
    <xf numFmtId="0" fontId="61" fillId="0" borderId="0" xfId="1052" applyNumberFormat="1" applyFont="1" applyFill="1" applyBorder="1" applyAlignment="1">
      <alignment horizontal="center" vertical="center"/>
    </xf>
    <xf numFmtId="0" fontId="9" fillId="0" borderId="12" xfId="1141" applyFont="1" applyFill="1" applyBorder="1" applyAlignment="1">
      <alignment horizontal="center" vertical="center"/>
    </xf>
    <xf numFmtId="0" fontId="9" fillId="0" borderId="8" xfId="1141" applyFont="1" applyFill="1" applyBorder="1" applyAlignment="1">
      <alignment horizontal="center" vertical="center"/>
    </xf>
    <xf numFmtId="0" fontId="9" fillId="0" borderId="0" xfId="520" applyFont="1" applyAlignment="1">
      <alignment horizontal="center" vertical="center"/>
    </xf>
    <xf numFmtId="0" fontId="16" fillId="0" borderId="0" xfId="1141" quotePrefix="1" applyFont="1" applyFill="1" applyBorder="1" applyAlignment="1">
      <alignment horizontal="center" vertical="center"/>
    </xf>
    <xf numFmtId="0" fontId="16" fillId="0" borderId="0" xfId="1141" applyFont="1" applyFill="1" applyBorder="1" applyAlignment="1">
      <alignment horizontal="left" vertical="center"/>
    </xf>
    <xf numFmtId="0" fontId="16" fillId="0" borderId="12" xfId="1141" applyFont="1" applyFill="1" applyBorder="1" applyAlignment="1">
      <alignment horizontal="center" vertical="center"/>
    </xf>
  </cellXfs>
  <cellStyles count="3025">
    <cellStyle name="BodyCenter" xfId="1" xr:uid="{00000000-0005-0000-0000-000000000000}"/>
    <cellStyle name="B-Title" xfId="2" xr:uid="{00000000-0005-0000-0000-000001000000}"/>
    <cellStyle name="Chapter1" xfId="3" xr:uid="{00000000-0005-0000-0000-000002000000}"/>
    <cellStyle name="H1" xfId="4" xr:uid="{00000000-0005-0000-0000-000003000000}"/>
    <cellStyle name="H2" xfId="5" xr:uid="{00000000-0005-0000-0000-000004000000}"/>
    <cellStyle name="H3" xfId="6" xr:uid="{00000000-0005-0000-0000-000005000000}"/>
    <cellStyle name="M-Title" xfId="7" xr:uid="{00000000-0005-0000-0000-000006000000}"/>
    <cellStyle name="Paragraph" xfId="8" xr:uid="{00000000-0005-0000-0000-000007000000}"/>
    <cellStyle name="ParagraphCenter" xfId="9" xr:uid="{00000000-0005-0000-0000-000008000000}"/>
    <cellStyle name="S-Title" xfId="10" xr:uid="{00000000-0005-0000-0000-000009000000}"/>
    <cellStyle name="Symbol" xfId="11" xr:uid="{00000000-0005-0000-0000-00000A000000}"/>
    <cellStyle name="TableBodyCenter" xfId="12" xr:uid="{00000000-0005-0000-0000-00000B000000}"/>
    <cellStyle name="TableBodyLeft" xfId="13" xr:uid="{00000000-0005-0000-0000-00000C000000}"/>
    <cellStyle name="TableBodyRight" xfId="14" xr:uid="{00000000-0005-0000-0000-00000D000000}"/>
    <cellStyle name="TableHead" xfId="15" xr:uid="{00000000-0005-0000-0000-00000E000000}"/>
    <cellStyle name="기본" xfId="16" xr:uid="{00000000-0005-0000-0000-00000F000000}"/>
    <cellStyle name="표준" xfId="0" builtinId="0"/>
    <cellStyle name="표준 10" xfId="17" xr:uid="{00000000-0005-0000-0000-000011000000}"/>
    <cellStyle name="표준 10 2" xfId="18" xr:uid="{00000000-0005-0000-0000-000012000000}"/>
    <cellStyle name="표준 100" xfId="19" xr:uid="{00000000-0005-0000-0000-000013000000}"/>
    <cellStyle name="표준 101 10" xfId="20" xr:uid="{00000000-0005-0000-0000-000014000000}"/>
    <cellStyle name="표준 101 11" xfId="21" xr:uid="{00000000-0005-0000-0000-000015000000}"/>
    <cellStyle name="표준 101 12" xfId="22" xr:uid="{00000000-0005-0000-0000-000016000000}"/>
    <cellStyle name="표준 101 13" xfId="23" xr:uid="{00000000-0005-0000-0000-000017000000}"/>
    <cellStyle name="표준 101 14" xfId="24" xr:uid="{00000000-0005-0000-0000-000018000000}"/>
    <cellStyle name="표준 101 15" xfId="25" xr:uid="{00000000-0005-0000-0000-000019000000}"/>
    <cellStyle name="표준 101 16" xfId="26" xr:uid="{00000000-0005-0000-0000-00001A000000}"/>
    <cellStyle name="표준 101 17" xfId="27" xr:uid="{00000000-0005-0000-0000-00001B000000}"/>
    <cellStyle name="표준 101 18" xfId="28" xr:uid="{00000000-0005-0000-0000-00001C000000}"/>
    <cellStyle name="표준 101 19" xfId="29" xr:uid="{00000000-0005-0000-0000-00001D000000}"/>
    <cellStyle name="표준 101 2" xfId="30" xr:uid="{00000000-0005-0000-0000-00001E000000}"/>
    <cellStyle name="표준 101 20" xfId="31" xr:uid="{00000000-0005-0000-0000-00001F000000}"/>
    <cellStyle name="표준 101 21" xfId="32" xr:uid="{00000000-0005-0000-0000-000020000000}"/>
    <cellStyle name="표준 101 22" xfId="33" xr:uid="{00000000-0005-0000-0000-000021000000}"/>
    <cellStyle name="표준 101 23" xfId="34" xr:uid="{00000000-0005-0000-0000-000022000000}"/>
    <cellStyle name="표준 101 24" xfId="35" xr:uid="{00000000-0005-0000-0000-000023000000}"/>
    <cellStyle name="표준 101 25" xfId="36" xr:uid="{00000000-0005-0000-0000-000024000000}"/>
    <cellStyle name="표준 101 26" xfId="37" xr:uid="{00000000-0005-0000-0000-000025000000}"/>
    <cellStyle name="표준 101 27" xfId="38" xr:uid="{00000000-0005-0000-0000-000026000000}"/>
    <cellStyle name="표준 101 28" xfId="39" xr:uid="{00000000-0005-0000-0000-000027000000}"/>
    <cellStyle name="표준 101 29" xfId="40" xr:uid="{00000000-0005-0000-0000-000028000000}"/>
    <cellStyle name="표준 101 3" xfId="41" xr:uid="{00000000-0005-0000-0000-000029000000}"/>
    <cellStyle name="표준 101 30" xfId="42" xr:uid="{00000000-0005-0000-0000-00002A000000}"/>
    <cellStyle name="표준 101 31" xfId="43" xr:uid="{00000000-0005-0000-0000-00002B000000}"/>
    <cellStyle name="표준 101 32" xfId="44" xr:uid="{00000000-0005-0000-0000-00002C000000}"/>
    <cellStyle name="표준 101 4" xfId="45" xr:uid="{00000000-0005-0000-0000-00002D000000}"/>
    <cellStyle name="표준 101 5" xfId="46" xr:uid="{00000000-0005-0000-0000-00002E000000}"/>
    <cellStyle name="표준 101 6" xfId="47" xr:uid="{00000000-0005-0000-0000-00002F000000}"/>
    <cellStyle name="표준 101 7" xfId="48" xr:uid="{00000000-0005-0000-0000-000030000000}"/>
    <cellStyle name="표준 101 8" xfId="49" xr:uid="{00000000-0005-0000-0000-000031000000}"/>
    <cellStyle name="표준 101 9" xfId="50" xr:uid="{00000000-0005-0000-0000-000032000000}"/>
    <cellStyle name="표준 102 10" xfId="51" xr:uid="{00000000-0005-0000-0000-000033000000}"/>
    <cellStyle name="표준 102 11" xfId="52" xr:uid="{00000000-0005-0000-0000-000034000000}"/>
    <cellStyle name="표준 102 12" xfId="53" xr:uid="{00000000-0005-0000-0000-000035000000}"/>
    <cellStyle name="표준 102 13" xfId="54" xr:uid="{00000000-0005-0000-0000-000036000000}"/>
    <cellStyle name="표준 102 14" xfId="55" xr:uid="{00000000-0005-0000-0000-000037000000}"/>
    <cellStyle name="표준 102 15" xfId="56" xr:uid="{00000000-0005-0000-0000-000038000000}"/>
    <cellStyle name="표준 102 16" xfId="57" xr:uid="{00000000-0005-0000-0000-000039000000}"/>
    <cellStyle name="표준 102 17" xfId="58" xr:uid="{00000000-0005-0000-0000-00003A000000}"/>
    <cellStyle name="표준 102 18" xfId="59" xr:uid="{00000000-0005-0000-0000-00003B000000}"/>
    <cellStyle name="표준 102 19" xfId="60" xr:uid="{00000000-0005-0000-0000-00003C000000}"/>
    <cellStyle name="표준 102 2" xfId="61" xr:uid="{00000000-0005-0000-0000-00003D000000}"/>
    <cellStyle name="표준 102 20" xfId="62" xr:uid="{00000000-0005-0000-0000-00003E000000}"/>
    <cellStyle name="표준 102 21" xfId="63" xr:uid="{00000000-0005-0000-0000-00003F000000}"/>
    <cellStyle name="표준 102 22" xfId="64" xr:uid="{00000000-0005-0000-0000-000040000000}"/>
    <cellStyle name="표준 102 23" xfId="65" xr:uid="{00000000-0005-0000-0000-000041000000}"/>
    <cellStyle name="표준 102 24" xfId="66" xr:uid="{00000000-0005-0000-0000-000042000000}"/>
    <cellStyle name="표준 102 25" xfId="67" xr:uid="{00000000-0005-0000-0000-000043000000}"/>
    <cellStyle name="표준 102 26" xfId="68" xr:uid="{00000000-0005-0000-0000-000044000000}"/>
    <cellStyle name="표준 102 27" xfId="69" xr:uid="{00000000-0005-0000-0000-000045000000}"/>
    <cellStyle name="표준 102 28" xfId="70" xr:uid="{00000000-0005-0000-0000-000046000000}"/>
    <cellStyle name="표준 102 29" xfId="71" xr:uid="{00000000-0005-0000-0000-000047000000}"/>
    <cellStyle name="표준 102 3" xfId="72" xr:uid="{00000000-0005-0000-0000-000048000000}"/>
    <cellStyle name="표준 102 30" xfId="73" xr:uid="{00000000-0005-0000-0000-000049000000}"/>
    <cellStyle name="표준 102 31" xfId="74" xr:uid="{00000000-0005-0000-0000-00004A000000}"/>
    <cellStyle name="표준 102 32" xfId="75" xr:uid="{00000000-0005-0000-0000-00004B000000}"/>
    <cellStyle name="표준 102 4" xfId="76" xr:uid="{00000000-0005-0000-0000-00004C000000}"/>
    <cellStyle name="표준 102 5" xfId="77" xr:uid="{00000000-0005-0000-0000-00004D000000}"/>
    <cellStyle name="표준 102 6" xfId="78" xr:uid="{00000000-0005-0000-0000-00004E000000}"/>
    <cellStyle name="표준 102 7" xfId="79" xr:uid="{00000000-0005-0000-0000-00004F000000}"/>
    <cellStyle name="표준 102 8" xfId="80" xr:uid="{00000000-0005-0000-0000-000050000000}"/>
    <cellStyle name="표준 102 9" xfId="81" xr:uid="{00000000-0005-0000-0000-000051000000}"/>
    <cellStyle name="표준 103" xfId="82" xr:uid="{00000000-0005-0000-0000-000052000000}"/>
    <cellStyle name="표준 104" xfId="83" xr:uid="{00000000-0005-0000-0000-000053000000}"/>
    <cellStyle name="표준 105" xfId="84" xr:uid="{00000000-0005-0000-0000-000054000000}"/>
    <cellStyle name="표준 106" xfId="85" xr:uid="{00000000-0005-0000-0000-000055000000}"/>
    <cellStyle name="표준 107" xfId="86" xr:uid="{00000000-0005-0000-0000-000056000000}"/>
    <cellStyle name="표준 108" xfId="87" xr:uid="{00000000-0005-0000-0000-000057000000}"/>
    <cellStyle name="표준 109" xfId="88" xr:uid="{00000000-0005-0000-0000-000058000000}"/>
    <cellStyle name="표준 11" xfId="89" xr:uid="{00000000-0005-0000-0000-000059000000}"/>
    <cellStyle name="표준 11 2" xfId="90" xr:uid="{00000000-0005-0000-0000-00005A000000}"/>
    <cellStyle name="표준 110" xfId="91" xr:uid="{00000000-0005-0000-0000-00005B000000}"/>
    <cellStyle name="표준 111" xfId="92" xr:uid="{00000000-0005-0000-0000-00005C000000}"/>
    <cellStyle name="표준 112 10" xfId="93" xr:uid="{00000000-0005-0000-0000-00005D000000}"/>
    <cellStyle name="표준 112 11" xfId="94" xr:uid="{00000000-0005-0000-0000-00005E000000}"/>
    <cellStyle name="표준 112 12" xfId="95" xr:uid="{00000000-0005-0000-0000-00005F000000}"/>
    <cellStyle name="표준 112 13" xfId="96" xr:uid="{00000000-0005-0000-0000-000060000000}"/>
    <cellStyle name="표준 112 14" xfId="97" xr:uid="{00000000-0005-0000-0000-000061000000}"/>
    <cellStyle name="표준 112 15" xfId="98" xr:uid="{00000000-0005-0000-0000-000062000000}"/>
    <cellStyle name="표준 112 16" xfId="99" xr:uid="{00000000-0005-0000-0000-000063000000}"/>
    <cellStyle name="표준 112 17" xfId="100" xr:uid="{00000000-0005-0000-0000-000064000000}"/>
    <cellStyle name="표준 112 18" xfId="101" xr:uid="{00000000-0005-0000-0000-000065000000}"/>
    <cellStyle name="표준 112 19" xfId="102" xr:uid="{00000000-0005-0000-0000-000066000000}"/>
    <cellStyle name="표준 112 2" xfId="103" xr:uid="{00000000-0005-0000-0000-000067000000}"/>
    <cellStyle name="표준 112 20" xfId="104" xr:uid="{00000000-0005-0000-0000-000068000000}"/>
    <cellStyle name="표준 112 21" xfId="105" xr:uid="{00000000-0005-0000-0000-000069000000}"/>
    <cellStyle name="표준 112 22" xfId="106" xr:uid="{00000000-0005-0000-0000-00006A000000}"/>
    <cellStyle name="표준 112 23" xfId="107" xr:uid="{00000000-0005-0000-0000-00006B000000}"/>
    <cellStyle name="표준 112 24" xfId="108" xr:uid="{00000000-0005-0000-0000-00006C000000}"/>
    <cellStyle name="표준 112 25" xfId="109" xr:uid="{00000000-0005-0000-0000-00006D000000}"/>
    <cellStyle name="표준 112 26" xfId="110" xr:uid="{00000000-0005-0000-0000-00006E000000}"/>
    <cellStyle name="표준 112 27" xfId="111" xr:uid="{00000000-0005-0000-0000-00006F000000}"/>
    <cellStyle name="표준 112 28" xfId="112" xr:uid="{00000000-0005-0000-0000-000070000000}"/>
    <cellStyle name="표준 112 29" xfId="113" xr:uid="{00000000-0005-0000-0000-000071000000}"/>
    <cellStyle name="표준 112 3" xfId="114" xr:uid="{00000000-0005-0000-0000-000072000000}"/>
    <cellStyle name="표준 112 30" xfId="115" xr:uid="{00000000-0005-0000-0000-000073000000}"/>
    <cellStyle name="표준 112 31" xfId="116" xr:uid="{00000000-0005-0000-0000-000074000000}"/>
    <cellStyle name="표준 112 32" xfId="117" xr:uid="{00000000-0005-0000-0000-000075000000}"/>
    <cellStyle name="표준 112 4" xfId="118" xr:uid="{00000000-0005-0000-0000-000076000000}"/>
    <cellStyle name="표준 112 5" xfId="119" xr:uid="{00000000-0005-0000-0000-000077000000}"/>
    <cellStyle name="표준 112 6" xfId="120" xr:uid="{00000000-0005-0000-0000-000078000000}"/>
    <cellStyle name="표준 112 7" xfId="121" xr:uid="{00000000-0005-0000-0000-000079000000}"/>
    <cellStyle name="표준 112 8" xfId="122" xr:uid="{00000000-0005-0000-0000-00007A000000}"/>
    <cellStyle name="표준 112 9" xfId="123" xr:uid="{00000000-0005-0000-0000-00007B000000}"/>
    <cellStyle name="표준 113" xfId="124" xr:uid="{00000000-0005-0000-0000-00007C000000}"/>
    <cellStyle name="표준 114 10" xfId="125" xr:uid="{00000000-0005-0000-0000-00007D000000}"/>
    <cellStyle name="표준 114 11" xfId="126" xr:uid="{00000000-0005-0000-0000-00007E000000}"/>
    <cellStyle name="표준 114 12" xfId="127" xr:uid="{00000000-0005-0000-0000-00007F000000}"/>
    <cellStyle name="표준 114 13" xfId="128" xr:uid="{00000000-0005-0000-0000-000080000000}"/>
    <cellStyle name="표준 114 14" xfId="129" xr:uid="{00000000-0005-0000-0000-000081000000}"/>
    <cellStyle name="표준 114 15" xfId="130" xr:uid="{00000000-0005-0000-0000-000082000000}"/>
    <cellStyle name="표준 114 16" xfId="131" xr:uid="{00000000-0005-0000-0000-000083000000}"/>
    <cellStyle name="표준 114 17" xfId="132" xr:uid="{00000000-0005-0000-0000-000084000000}"/>
    <cellStyle name="표준 114 18" xfId="133" xr:uid="{00000000-0005-0000-0000-000085000000}"/>
    <cellStyle name="표준 114 19" xfId="134" xr:uid="{00000000-0005-0000-0000-000086000000}"/>
    <cellStyle name="표준 114 2" xfId="135" xr:uid="{00000000-0005-0000-0000-000087000000}"/>
    <cellStyle name="표준 114 20" xfId="136" xr:uid="{00000000-0005-0000-0000-000088000000}"/>
    <cellStyle name="표준 114 21" xfId="137" xr:uid="{00000000-0005-0000-0000-000089000000}"/>
    <cellStyle name="표준 114 22" xfId="138" xr:uid="{00000000-0005-0000-0000-00008A000000}"/>
    <cellStyle name="표준 114 23" xfId="139" xr:uid="{00000000-0005-0000-0000-00008B000000}"/>
    <cellStyle name="표준 114 24" xfId="140" xr:uid="{00000000-0005-0000-0000-00008C000000}"/>
    <cellStyle name="표준 114 25" xfId="141" xr:uid="{00000000-0005-0000-0000-00008D000000}"/>
    <cellStyle name="표준 114 26" xfId="142" xr:uid="{00000000-0005-0000-0000-00008E000000}"/>
    <cellStyle name="표준 114 27" xfId="143" xr:uid="{00000000-0005-0000-0000-00008F000000}"/>
    <cellStyle name="표준 114 28" xfId="144" xr:uid="{00000000-0005-0000-0000-000090000000}"/>
    <cellStyle name="표준 114 29" xfId="145" xr:uid="{00000000-0005-0000-0000-000091000000}"/>
    <cellStyle name="표준 114 3" xfId="146" xr:uid="{00000000-0005-0000-0000-000092000000}"/>
    <cellStyle name="표준 114 30" xfId="147" xr:uid="{00000000-0005-0000-0000-000093000000}"/>
    <cellStyle name="표준 114 31" xfId="148" xr:uid="{00000000-0005-0000-0000-000094000000}"/>
    <cellStyle name="표준 114 32" xfId="149" xr:uid="{00000000-0005-0000-0000-000095000000}"/>
    <cellStyle name="표준 114 4" xfId="150" xr:uid="{00000000-0005-0000-0000-000096000000}"/>
    <cellStyle name="표준 114 5" xfId="151" xr:uid="{00000000-0005-0000-0000-000097000000}"/>
    <cellStyle name="표준 114 6" xfId="152" xr:uid="{00000000-0005-0000-0000-000098000000}"/>
    <cellStyle name="표준 114 7" xfId="153" xr:uid="{00000000-0005-0000-0000-000099000000}"/>
    <cellStyle name="표준 114 8" xfId="154" xr:uid="{00000000-0005-0000-0000-00009A000000}"/>
    <cellStyle name="표준 114 9" xfId="155" xr:uid="{00000000-0005-0000-0000-00009B000000}"/>
    <cellStyle name="표준 115" xfId="156" xr:uid="{00000000-0005-0000-0000-00009C000000}"/>
    <cellStyle name="표준 117" xfId="157" xr:uid="{00000000-0005-0000-0000-00009D000000}"/>
    <cellStyle name="표준 119" xfId="158" xr:uid="{00000000-0005-0000-0000-00009E000000}"/>
    <cellStyle name="표준 12" xfId="159" xr:uid="{00000000-0005-0000-0000-00009F000000}"/>
    <cellStyle name="표준 12 10" xfId="160" xr:uid="{00000000-0005-0000-0000-0000A0000000}"/>
    <cellStyle name="표준 12 11" xfId="161" xr:uid="{00000000-0005-0000-0000-0000A1000000}"/>
    <cellStyle name="표준 12 12" xfId="162" xr:uid="{00000000-0005-0000-0000-0000A2000000}"/>
    <cellStyle name="표준 12 13" xfId="163" xr:uid="{00000000-0005-0000-0000-0000A3000000}"/>
    <cellStyle name="표준 12 14" xfId="164" xr:uid="{00000000-0005-0000-0000-0000A4000000}"/>
    <cellStyle name="표준 12 15" xfId="165" xr:uid="{00000000-0005-0000-0000-0000A5000000}"/>
    <cellStyle name="표준 12 16" xfId="166" xr:uid="{00000000-0005-0000-0000-0000A6000000}"/>
    <cellStyle name="표준 12 17" xfId="167" xr:uid="{00000000-0005-0000-0000-0000A7000000}"/>
    <cellStyle name="표준 12 18" xfId="168" xr:uid="{00000000-0005-0000-0000-0000A8000000}"/>
    <cellStyle name="표준 12 19" xfId="169" xr:uid="{00000000-0005-0000-0000-0000A9000000}"/>
    <cellStyle name="표준 12 2" xfId="170" xr:uid="{00000000-0005-0000-0000-0000AA000000}"/>
    <cellStyle name="표준 12 20" xfId="171" xr:uid="{00000000-0005-0000-0000-0000AB000000}"/>
    <cellStyle name="표준 12 21" xfId="172" xr:uid="{00000000-0005-0000-0000-0000AC000000}"/>
    <cellStyle name="표준 12 22" xfId="173" xr:uid="{00000000-0005-0000-0000-0000AD000000}"/>
    <cellStyle name="표준 12 23" xfId="174" xr:uid="{00000000-0005-0000-0000-0000AE000000}"/>
    <cellStyle name="표준 12 24" xfId="175" xr:uid="{00000000-0005-0000-0000-0000AF000000}"/>
    <cellStyle name="표준 12 25" xfId="176" xr:uid="{00000000-0005-0000-0000-0000B0000000}"/>
    <cellStyle name="표준 12 26" xfId="177" xr:uid="{00000000-0005-0000-0000-0000B1000000}"/>
    <cellStyle name="표준 12 27" xfId="178" xr:uid="{00000000-0005-0000-0000-0000B2000000}"/>
    <cellStyle name="표준 12 28" xfId="179" xr:uid="{00000000-0005-0000-0000-0000B3000000}"/>
    <cellStyle name="표준 12 29" xfId="180" xr:uid="{00000000-0005-0000-0000-0000B4000000}"/>
    <cellStyle name="표준 12 3" xfId="181" xr:uid="{00000000-0005-0000-0000-0000B5000000}"/>
    <cellStyle name="표준 12 30" xfId="182" xr:uid="{00000000-0005-0000-0000-0000B6000000}"/>
    <cellStyle name="표준 12 31" xfId="183" xr:uid="{00000000-0005-0000-0000-0000B7000000}"/>
    <cellStyle name="표준 12 32" xfId="184" xr:uid="{00000000-0005-0000-0000-0000B8000000}"/>
    <cellStyle name="표준 12 33" xfId="185" xr:uid="{00000000-0005-0000-0000-0000B9000000}"/>
    <cellStyle name="표준 12 34" xfId="186" xr:uid="{00000000-0005-0000-0000-0000BA000000}"/>
    <cellStyle name="표준 12 35" xfId="187" xr:uid="{00000000-0005-0000-0000-0000BB000000}"/>
    <cellStyle name="표준 12 36" xfId="188" xr:uid="{00000000-0005-0000-0000-0000BC000000}"/>
    <cellStyle name="표준 12 37" xfId="189" xr:uid="{00000000-0005-0000-0000-0000BD000000}"/>
    <cellStyle name="표준 12 38" xfId="190" xr:uid="{00000000-0005-0000-0000-0000BE000000}"/>
    <cellStyle name="표준 12 39" xfId="191" xr:uid="{00000000-0005-0000-0000-0000BF000000}"/>
    <cellStyle name="표준 12 4" xfId="192" xr:uid="{00000000-0005-0000-0000-0000C0000000}"/>
    <cellStyle name="표준 12 40" xfId="193" xr:uid="{00000000-0005-0000-0000-0000C1000000}"/>
    <cellStyle name="표준 12 41" xfId="194" xr:uid="{00000000-0005-0000-0000-0000C2000000}"/>
    <cellStyle name="표준 12 42" xfId="195" xr:uid="{00000000-0005-0000-0000-0000C3000000}"/>
    <cellStyle name="표준 12 43" xfId="196" xr:uid="{00000000-0005-0000-0000-0000C4000000}"/>
    <cellStyle name="표준 12 44" xfId="197" xr:uid="{00000000-0005-0000-0000-0000C5000000}"/>
    <cellStyle name="표준 12 45" xfId="198" xr:uid="{00000000-0005-0000-0000-0000C6000000}"/>
    <cellStyle name="표준 12 46" xfId="199" xr:uid="{00000000-0005-0000-0000-0000C7000000}"/>
    <cellStyle name="표준 12 47" xfId="200" xr:uid="{00000000-0005-0000-0000-0000C8000000}"/>
    <cellStyle name="표준 12 48" xfId="201" xr:uid="{00000000-0005-0000-0000-0000C9000000}"/>
    <cellStyle name="표준 12 49" xfId="202" xr:uid="{00000000-0005-0000-0000-0000CA000000}"/>
    <cellStyle name="표준 12 5" xfId="203" xr:uid="{00000000-0005-0000-0000-0000CB000000}"/>
    <cellStyle name="표준 12 50" xfId="204" xr:uid="{00000000-0005-0000-0000-0000CC000000}"/>
    <cellStyle name="표준 12 51" xfId="205" xr:uid="{00000000-0005-0000-0000-0000CD000000}"/>
    <cellStyle name="표준 12 52" xfId="206" xr:uid="{00000000-0005-0000-0000-0000CE000000}"/>
    <cellStyle name="표준 12 53" xfId="207" xr:uid="{00000000-0005-0000-0000-0000CF000000}"/>
    <cellStyle name="표준 12 54" xfId="208" xr:uid="{00000000-0005-0000-0000-0000D0000000}"/>
    <cellStyle name="표준 12 55" xfId="209" xr:uid="{00000000-0005-0000-0000-0000D1000000}"/>
    <cellStyle name="표준 12 56" xfId="210" xr:uid="{00000000-0005-0000-0000-0000D2000000}"/>
    <cellStyle name="표준 12 57" xfId="211" xr:uid="{00000000-0005-0000-0000-0000D3000000}"/>
    <cellStyle name="표준 12 6" xfId="212" xr:uid="{00000000-0005-0000-0000-0000D4000000}"/>
    <cellStyle name="표준 12 7" xfId="213" xr:uid="{00000000-0005-0000-0000-0000D5000000}"/>
    <cellStyle name="표준 12 8" xfId="214" xr:uid="{00000000-0005-0000-0000-0000D6000000}"/>
    <cellStyle name="표준 12 9" xfId="215" xr:uid="{00000000-0005-0000-0000-0000D7000000}"/>
    <cellStyle name="표준 122" xfId="216" xr:uid="{00000000-0005-0000-0000-0000D8000000}"/>
    <cellStyle name="표준 124" xfId="217" xr:uid="{00000000-0005-0000-0000-0000D9000000}"/>
    <cellStyle name="표준 125" xfId="218" xr:uid="{00000000-0005-0000-0000-0000DA000000}"/>
    <cellStyle name="표준 126" xfId="219" xr:uid="{00000000-0005-0000-0000-0000DB000000}"/>
    <cellStyle name="표준 127" xfId="220" xr:uid="{00000000-0005-0000-0000-0000DC000000}"/>
    <cellStyle name="표준 128" xfId="221" xr:uid="{00000000-0005-0000-0000-0000DD000000}"/>
    <cellStyle name="표준 13 10" xfId="222" xr:uid="{00000000-0005-0000-0000-0000DE000000}"/>
    <cellStyle name="표준 13 11" xfId="223" xr:uid="{00000000-0005-0000-0000-0000DF000000}"/>
    <cellStyle name="표준 13 12" xfId="224" xr:uid="{00000000-0005-0000-0000-0000E0000000}"/>
    <cellStyle name="표준 13 13" xfId="225" xr:uid="{00000000-0005-0000-0000-0000E1000000}"/>
    <cellStyle name="표준 13 14" xfId="226" xr:uid="{00000000-0005-0000-0000-0000E2000000}"/>
    <cellStyle name="표준 13 15" xfId="227" xr:uid="{00000000-0005-0000-0000-0000E3000000}"/>
    <cellStyle name="표준 13 16" xfId="228" xr:uid="{00000000-0005-0000-0000-0000E4000000}"/>
    <cellStyle name="표준 13 17" xfId="229" xr:uid="{00000000-0005-0000-0000-0000E5000000}"/>
    <cellStyle name="표준 13 18" xfId="230" xr:uid="{00000000-0005-0000-0000-0000E6000000}"/>
    <cellStyle name="표준 13 19" xfId="231" xr:uid="{00000000-0005-0000-0000-0000E7000000}"/>
    <cellStyle name="표준 13 2" xfId="232" xr:uid="{00000000-0005-0000-0000-0000E8000000}"/>
    <cellStyle name="표준 13 20" xfId="233" xr:uid="{00000000-0005-0000-0000-0000E9000000}"/>
    <cellStyle name="표준 13 21" xfId="234" xr:uid="{00000000-0005-0000-0000-0000EA000000}"/>
    <cellStyle name="표준 13 22" xfId="235" xr:uid="{00000000-0005-0000-0000-0000EB000000}"/>
    <cellStyle name="표준 13 23" xfId="236" xr:uid="{00000000-0005-0000-0000-0000EC000000}"/>
    <cellStyle name="표준 13 24" xfId="237" xr:uid="{00000000-0005-0000-0000-0000ED000000}"/>
    <cellStyle name="표준 13 25" xfId="238" xr:uid="{00000000-0005-0000-0000-0000EE000000}"/>
    <cellStyle name="표준 13 26" xfId="239" xr:uid="{00000000-0005-0000-0000-0000EF000000}"/>
    <cellStyle name="표준 13 27" xfId="240" xr:uid="{00000000-0005-0000-0000-0000F0000000}"/>
    <cellStyle name="표준 13 28" xfId="241" xr:uid="{00000000-0005-0000-0000-0000F1000000}"/>
    <cellStyle name="표준 13 29" xfId="242" xr:uid="{00000000-0005-0000-0000-0000F2000000}"/>
    <cellStyle name="표준 13 3" xfId="243" xr:uid="{00000000-0005-0000-0000-0000F3000000}"/>
    <cellStyle name="표준 13 30" xfId="244" xr:uid="{00000000-0005-0000-0000-0000F4000000}"/>
    <cellStyle name="표준 13 31" xfId="245" xr:uid="{00000000-0005-0000-0000-0000F5000000}"/>
    <cellStyle name="표준 13 32" xfId="246" xr:uid="{00000000-0005-0000-0000-0000F6000000}"/>
    <cellStyle name="표준 13 33" xfId="247" xr:uid="{00000000-0005-0000-0000-0000F7000000}"/>
    <cellStyle name="표준 13 34" xfId="248" xr:uid="{00000000-0005-0000-0000-0000F8000000}"/>
    <cellStyle name="표준 13 35" xfId="249" xr:uid="{00000000-0005-0000-0000-0000F9000000}"/>
    <cellStyle name="표준 13 36" xfId="250" xr:uid="{00000000-0005-0000-0000-0000FA000000}"/>
    <cellStyle name="표준 13 37" xfId="251" xr:uid="{00000000-0005-0000-0000-0000FB000000}"/>
    <cellStyle name="표준 13 38" xfId="252" xr:uid="{00000000-0005-0000-0000-0000FC000000}"/>
    <cellStyle name="표준 13 39" xfId="253" xr:uid="{00000000-0005-0000-0000-0000FD000000}"/>
    <cellStyle name="표준 13 4" xfId="254" xr:uid="{00000000-0005-0000-0000-0000FE000000}"/>
    <cellStyle name="표준 13 40" xfId="255" xr:uid="{00000000-0005-0000-0000-0000FF000000}"/>
    <cellStyle name="표준 13 41" xfId="256" xr:uid="{00000000-0005-0000-0000-000000010000}"/>
    <cellStyle name="표준 13 42" xfId="257" xr:uid="{00000000-0005-0000-0000-000001010000}"/>
    <cellStyle name="표준 13 43" xfId="258" xr:uid="{00000000-0005-0000-0000-000002010000}"/>
    <cellStyle name="표준 13 44" xfId="259" xr:uid="{00000000-0005-0000-0000-000003010000}"/>
    <cellStyle name="표준 13 45" xfId="260" xr:uid="{00000000-0005-0000-0000-000004010000}"/>
    <cellStyle name="표준 13 46" xfId="261" xr:uid="{00000000-0005-0000-0000-000005010000}"/>
    <cellStyle name="표준 13 47" xfId="262" xr:uid="{00000000-0005-0000-0000-000006010000}"/>
    <cellStyle name="표준 13 48" xfId="263" xr:uid="{00000000-0005-0000-0000-000007010000}"/>
    <cellStyle name="표준 13 49" xfId="264" xr:uid="{00000000-0005-0000-0000-000008010000}"/>
    <cellStyle name="표준 13 5" xfId="265" xr:uid="{00000000-0005-0000-0000-000009010000}"/>
    <cellStyle name="표준 13 50" xfId="266" xr:uid="{00000000-0005-0000-0000-00000A010000}"/>
    <cellStyle name="표준 13 51" xfId="267" xr:uid="{00000000-0005-0000-0000-00000B010000}"/>
    <cellStyle name="표준 13 52" xfId="268" xr:uid="{00000000-0005-0000-0000-00000C010000}"/>
    <cellStyle name="표준 13 53" xfId="269" xr:uid="{00000000-0005-0000-0000-00000D010000}"/>
    <cellStyle name="표준 13 54" xfId="270" xr:uid="{00000000-0005-0000-0000-00000E010000}"/>
    <cellStyle name="표준 13 55" xfId="271" xr:uid="{00000000-0005-0000-0000-00000F010000}"/>
    <cellStyle name="표준 13 56" xfId="272" xr:uid="{00000000-0005-0000-0000-000010010000}"/>
    <cellStyle name="표준 13 6" xfId="273" xr:uid="{00000000-0005-0000-0000-000011010000}"/>
    <cellStyle name="표준 13 7" xfId="274" xr:uid="{00000000-0005-0000-0000-000012010000}"/>
    <cellStyle name="표준 13 8" xfId="275" xr:uid="{00000000-0005-0000-0000-000013010000}"/>
    <cellStyle name="표준 13 9" xfId="276" xr:uid="{00000000-0005-0000-0000-000014010000}"/>
    <cellStyle name="표준 133" xfId="277" xr:uid="{00000000-0005-0000-0000-000015010000}"/>
    <cellStyle name="표준 134" xfId="278" xr:uid="{00000000-0005-0000-0000-000016010000}"/>
    <cellStyle name="표준 135" xfId="279" xr:uid="{00000000-0005-0000-0000-000017010000}"/>
    <cellStyle name="표준 136" xfId="280" xr:uid="{00000000-0005-0000-0000-000018010000}"/>
    <cellStyle name="표준 138" xfId="281" xr:uid="{00000000-0005-0000-0000-000019010000}"/>
    <cellStyle name="표준 139" xfId="282" xr:uid="{00000000-0005-0000-0000-00001A010000}"/>
    <cellStyle name="표준 14 10" xfId="283" xr:uid="{00000000-0005-0000-0000-00001B010000}"/>
    <cellStyle name="표준 14 11" xfId="284" xr:uid="{00000000-0005-0000-0000-00001C010000}"/>
    <cellStyle name="표준 14 12" xfId="285" xr:uid="{00000000-0005-0000-0000-00001D010000}"/>
    <cellStyle name="표준 14 13" xfId="286" xr:uid="{00000000-0005-0000-0000-00001E010000}"/>
    <cellStyle name="표준 14 14" xfId="287" xr:uid="{00000000-0005-0000-0000-00001F010000}"/>
    <cellStyle name="표준 14 15" xfId="288" xr:uid="{00000000-0005-0000-0000-000020010000}"/>
    <cellStyle name="표준 14 16" xfId="289" xr:uid="{00000000-0005-0000-0000-000021010000}"/>
    <cellStyle name="표준 14 17" xfId="290" xr:uid="{00000000-0005-0000-0000-000022010000}"/>
    <cellStyle name="표준 14 18" xfId="291" xr:uid="{00000000-0005-0000-0000-000023010000}"/>
    <cellStyle name="표준 14 19" xfId="292" xr:uid="{00000000-0005-0000-0000-000024010000}"/>
    <cellStyle name="표준 14 2" xfId="293" xr:uid="{00000000-0005-0000-0000-000025010000}"/>
    <cellStyle name="표준 14 20" xfId="294" xr:uid="{00000000-0005-0000-0000-000026010000}"/>
    <cellStyle name="표준 14 21" xfId="295" xr:uid="{00000000-0005-0000-0000-000027010000}"/>
    <cellStyle name="표준 14 22" xfId="296" xr:uid="{00000000-0005-0000-0000-000028010000}"/>
    <cellStyle name="표준 14 23" xfId="297" xr:uid="{00000000-0005-0000-0000-000029010000}"/>
    <cellStyle name="표준 14 24" xfId="298" xr:uid="{00000000-0005-0000-0000-00002A010000}"/>
    <cellStyle name="표준 14 25" xfId="299" xr:uid="{00000000-0005-0000-0000-00002B010000}"/>
    <cellStyle name="표준 14 26" xfId="300" xr:uid="{00000000-0005-0000-0000-00002C010000}"/>
    <cellStyle name="표준 14 27" xfId="301" xr:uid="{00000000-0005-0000-0000-00002D010000}"/>
    <cellStyle name="표준 14 28" xfId="302" xr:uid="{00000000-0005-0000-0000-00002E010000}"/>
    <cellStyle name="표준 14 29" xfId="303" xr:uid="{00000000-0005-0000-0000-00002F010000}"/>
    <cellStyle name="표준 14 3" xfId="304" xr:uid="{00000000-0005-0000-0000-000030010000}"/>
    <cellStyle name="표준 14 30" xfId="305" xr:uid="{00000000-0005-0000-0000-000031010000}"/>
    <cellStyle name="표준 14 31" xfId="306" xr:uid="{00000000-0005-0000-0000-000032010000}"/>
    <cellStyle name="표준 14 32" xfId="307" xr:uid="{00000000-0005-0000-0000-000033010000}"/>
    <cellStyle name="표준 14 33" xfId="308" xr:uid="{00000000-0005-0000-0000-000034010000}"/>
    <cellStyle name="표준 14 34" xfId="309" xr:uid="{00000000-0005-0000-0000-000035010000}"/>
    <cellStyle name="표준 14 35" xfId="310" xr:uid="{00000000-0005-0000-0000-000036010000}"/>
    <cellStyle name="표준 14 36" xfId="311" xr:uid="{00000000-0005-0000-0000-000037010000}"/>
    <cellStyle name="표준 14 37" xfId="312" xr:uid="{00000000-0005-0000-0000-000038010000}"/>
    <cellStyle name="표준 14 38" xfId="313" xr:uid="{00000000-0005-0000-0000-000039010000}"/>
    <cellStyle name="표준 14 39" xfId="314" xr:uid="{00000000-0005-0000-0000-00003A010000}"/>
    <cellStyle name="표준 14 4" xfId="315" xr:uid="{00000000-0005-0000-0000-00003B010000}"/>
    <cellStyle name="표준 14 40" xfId="316" xr:uid="{00000000-0005-0000-0000-00003C010000}"/>
    <cellStyle name="표준 14 41" xfId="317" xr:uid="{00000000-0005-0000-0000-00003D010000}"/>
    <cellStyle name="표준 14 42" xfId="318" xr:uid="{00000000-0005-0000-0000-00003E010000}"/>
    <cellStyle name="표준 14 43" xfId="319" xr:uid="{00000000-0005-0000-0000-00003F010000}"/>
    <cellStyle name="표준 14 44" xfId="320" xr:uid="{00000000-0005-0000-0000-000040010000}"/>
    <cellStyle name="표준 14 45" xfId="321" xr:uid="{00000000-0005-0000-0000-000041010000}"/>
    <cellStyle name="표준 14 46" xfId="322" xr:uid="{00000000-0005-0000-0000-000042010000}"/>
    <cellStyle name="표준 14 47" xfId="323" xr:uid="{00000000-0005-0000-0000-000043010000}"/>
    <cellStyle name="표준 14 48" xfId="324" xr:uid="{00000000-0005-0000-0000-000044010000}"/>
    <cellStyle name="표준 14 49" xfId="325" xr:uid="{00000000-0005-0000-0000-000045010000}"/>
    <cellStyle name="표준 14 5" xfId="326" xr:uid="{00000000-0005-0000-0000-000046010000}"/>
    <cellStyle name="표준 14 50" xfId="327" xr:uid="{00000000-0005-0000-0000-000047010000}"/>
    <cellStyle name="표준 14 51" xfId="328" xr:uid="{00000000-0005-0000-0000-000048010000}"/>
    <cellStyle name="표준 14 52" xfId="329" xr:uid="{00000000-0005-0000-0000-000049010000}"/>
    <cellStyle name="표준 14 53" xfId="330" xr:uid="{00000000-0005-0000-0000-00004A010000}"/>
    <cellStyle name="표준 14 54" xfId="331" xr:uid="{00000000-0005-0000-0000-00004B010000}"/>
    <cellStyle name="표준 14 55" xfId="332" xr:uid="{00000000-0005-0000-0000-00004C010000}"/>
    <cellStyle name="표준 14 56" xfId="333" xr:uid="{00000000-0005-0000-0000-00004D010000}"/>
    <cellStyle name="표준 14 6" xfId="334" xr:uid="{00000000-0005-0000-0000-00004E010000}"/>
    <cellStyle name="표준 14 7" xfId="335" xr:uid="{00000000-0005-0000-0000-00004F010000}"/>
    <cellStyle name="표준 14 8" xfId="336" xr:uid="{00000000-0005-0000-0000-000050010000}"/>
    <cellStyle name="표준 14 9" xfId="337" xr:uid="{00000000-0005-0000-0000-000051010000}"/>
    <cellStyle name="표준 140" xfId="338" xr:uid="{00000000-0005-0000-0000-000052010000}"/>
    <cellStyle name="표준 141" xfId="339" xr:uid="{00000000-0005-0000-0000-000053010000}"/>
    <cellStyle name="표준 142" xfId="340" xr:uid="{00000000-0005-0000-0000-000054010000}"/>
    <cellStyle name="표준 143" xfId="341" xr:uid="{00000000-0005-0000-0000-000055010000}"/>
    <cellStyle name="표준 15 10" xfId="342" xr:uid="{00000000-0005-0000-0000-000056010000}"/>
    <cellStyle name="표준 15 11" xfId="343" xr:uid="{00000000-0005-0000-0000-000057010000}"/>
    <cellStyle name="표준 15 12" xfId="344" xr:uid="{00000000-0005-0000-0000-000058010000}"/>
    <cellStyle name="표준 15 13" xfId="345" xr:uid="{00000000-0005-0000-0000-000059010000}"/>
    <cellStyle name="표준 15 14" xfId="346" xr:uid="{00000000-0005-0000-0000-00005A010000}"/>
    <cellStyle name="표준 15 15" xfId="347" xr:uid="{00000000-0005-0000-0000-00005B010000}"/>
    <cellStyle name="표준 15 16" xfId="348" xr:uid="{00000000-0005-0000-0000-00005C010000}"/>
    <cellStyle name="표준 15 17" xfId="349" xr:uid="{00000000-0005-0000-0000-00005D010000}"/>
    <cellStyle name="표준 15 18" xfId="350" xr:uid="{00000000-0005-0000-0000-00005E010000}"/>
    <cellStyle name="표준 15 19" xfId="351" xr:uid="{00000000-0005-0000-0000-00005F010000}"/>
    <cellStyle name="표준 15 2" xfId="352" xr:uid="{00000000-0005-0000-0000-000060010000}"/>
    <cellStyle name="표준 15 20" xfId="353" xr:uid="{00000000-0005-0000-0000-000061010000}"/>
    <cellStyle name="표준 15 21" xfId="354" xr:uid="{00000000-0005-0000-0000-000062010000}"/>
    <cellStyle name="표준 15 22" xfId="355" xr:uid="{00000000-0005-0000-0000-000063010000}"/>
    <cellStyle name="표준 15 23" xfId="356" xr:uid="{00000000-0005-0000-0000-000064010000}"/>
    <cellStyle name="표준 15 24" xfId="357" xr:uid="{00000000-0005-0000-0000-000065010000}"/>
    <cellStyle name="표준 15 25" xfId="358" xr:uid="{00000000-0005-0000-0000-000066010000}"/>
    <cellStyle name="표준 15 26" xfId="359" xr:uid="{00000000-0005-0000-0000-000067010000}"/>
    <cellStyle name="표준 15 27" xfId="360" xr:uid="{00000000-0005-0000-0000-000068010000}"/>
    <cellStyle name="표준 15 28" xfId="361" xr:uid="{00000000-0005-0000-0000-000069010000}"/>
    <cellStyle name="표준 15 29" xfId="362" xr:uid="{00000000-0005-0000-0000-00006A010000}"/>
    <cellStyle name="표준 15 3" xfId="363" xr:uid="{00000000-0005-0000-0000-00006B010000}"/>
    <cellStyle name="표준 15 30" xfId="364" xr:uid="{00000000-0005-0000-0000-00006C010000}"/>
    <cellStyle name="표준 15 31" xfId="365" xr:uid="{00000000-0005-0000-0000-00006D010000}"/>
    <cellStyle name="표준 15 32" xfId="366" xr:uid="{00000000-0005-0000-0000-00006E010000}"/>
    <cellStyle name="표준 15 33" xfId="367" xr:uid="{00000000-0005-0000-0000-00006F010000}"/>
    <cellStyle name="표준 15 34" xfId="368" xr:uid="{00000000-0005-0000-0000-000070010000}"/>
    <cellStyle name="표준 15 35" xfId="369" xr:uid="{00000000-0005-0000-0000-000071010000}"/>
    <cellStyle name="표준 15 36" xfId="370" xr:uid="{00000000-0005-0000-0000-000072010000}"/>
    <cellStyle name="표준 15 37" xfId="371" xr:uid="{00000000-0005-0000-0000-000073010000}"/>
    <cellStyle name="표준 15 38" xfId="372" xr:uid="{00000000-0005-0000-0000-000074010000}"/>
    <cellStyle name="표준 15 39" xfId="373" xr:uid="{00000000-0005-0000-0000-000075010000}"/>
    <cellStyle name="표준 15 4" xfId="374" xr:uid="{00000000-0005-0000-0000-000076010000}"/>
    <cellStyle name="표준 15 40" xfId="375" xr:uid="{00000000-0005-0000-0000-000077010000}"/>
    <cellStyle name="표준 15 41" xfId="376" xr:uid="{00000000-0005-0000-0000-000078010000}"/>
    <cellStyle name="표준 15 42" xfId="377" xr:uid="{00000000-0005-0000-0000-000079010000}"/>
    <cellStyle name="표준 15 43" xfId="378" xr:uid="{00000000-0005-0000-0000-00007A010000}"/>
    <cellStyle name="표준 15 44" xfId="379" xr:uid="{00000000-0005-0000-0000-00007B010000}"/>
    <cellStyle name="표준 15 45" xfId="380" xr:uid="{00000000-0005-0000-0000-00007C010000}"/>
    <cellStyle name="표준 15 46" xfId="381" xr:uid="{00000000-0005-0000-0000-00007D010000}"/>
    <cellStyle name="표준 15 47" xfId="382" xr:uid="{00000000-0005-0000-0000-00007E010000}"/>
    <cellStyle name="표준 15 48" xfId="383" xr:uid="{00000000-0005-0000-0000-00007F010000}"/>
    <cellStyle name="표준 15 49" xfId="384" xr:uid="{00000000-0005-0000-0000-000080010000}"/>
    <cellStyle name="표준 15 5" xfId="385" xr:uid="{00000000-0005-0000-0000-000081010000}"/>
    <cellStyle name="표준 15 50" xfId="386" xr:uid="{00000000-0005-0000-0000-000082010000}"/>
    <cellStyle name="표준 15 51" xfId="387" xr:uid="{00000000-0005-0000-0000-000083010000}"/>
    <cellStyle name="표준 15 52" xfId="388" xr:uid="{00000000-0005-0000-0000-000084010000}"/>
    <cellStyle name="표준 15 53" xfId="389" xr:uid="{00000000-0005-0000-0000-000085010000}"/>
    <cellStyle name="표준 15 54" xfId="390" xr:uid="{00000000-0005-0000-0000-000086010000}"/>
    <cellStyle name="표준 15 55" xfId="391" xr:uid="{00000000-0005-0000-0000-000087010000}"/>
    <cellStyle name="표준 15 56" xfId="392" xr:uid="{00000000-0005-0000-0000-000088010000}"/>
    <cellStyle name="표준 15 6" xfId="393" xr:uid="{00000000-0005-0000-0000-000089010000}"/>
    <cellStyle name="표준 15 7" xfId="394" xr:uid="{00000000-0005-0000-0000-00008A010000}"/>
    <cellStyle name="표준 15 8" xfId="395" xr:uid="{00000000-0005-0000-0000-00008B010000}"/>
    <cellStyle name="표준 15 9" xfId="396" xr:uid="{00000000-0005-0000-0000-00008C010000}"/>
    <cellStyle name="표준 16 10" xfId="397" xr:uid="{00000000-0005-0000-0000-00008D010000}"/>
    <cellStyle name="표준 16 11" xfId="398" xr:uid="{00000000-0005-0000-0000-00008E010000}"/>
    <cellStyle name="표준 16 12" xfId="399" xr:uid="{00000000-0005-0000-0000-00008F010000}"/>
    <cellStyle name="표준 16 13" xfId="400" xr:uid="{00000000-0005-0000-0000-000090010000}"/>
    <cellStyle name="표준 16 14" xfId="401" xr:uid="{00000000-0005-0000-0000-000091010000}"/>
    <cellStyle name="표준 16 15" xfId="402" xr:uid="{00000000-0005-0000-0000-000092010000}"/>
    <cellStyle name="표준 16 16" xfId="403" xr:uid="{00000000-0005-0000-0000-000093010000}"/>
    <cellStyle name="표준 16 17" xfId="404" xr:uid="{00000000-0005-0000-0000-000094010000}"/>
    <cellStyle name="표준 16 18" xfId="405" xr:uid="{00000000-0005-0000-0000-000095010000}"/>
    <cellStyle name="표준 16 19" xfId="406" xr:uid="{00000000-0005-0000-0000-000096010000}"/>
    <cellStyle name="표준 16 2" xfId="407" xr:uid="{00000000-0005-0000-0000-000097010000}"/>
    <cellStyle name="표준 16 20" xfId="408" xr:uid="{00000000-0005-0000-0000-000098010000}"/>
    <cellStyle name="표준 16 21" xfId="409" xr:uid="{00000000-0005-0000-0000-000099010000}"/>
    <cellStyle name="표준 16 22" xfId="410" xr:uid="{00000000-0005-0000-0000-00009A010000}"/>
    <cellStyle name="표준 16 23" xfId="411" xr:uid="{00000000-0005-0000-0000-00009B010000}"/>
    <cellStyle name="표준 16 24" xfId="412" xr:uid="{00000000-0005-0000-0000-00009C010000}"/>
    <cellStyle name="표준 16 25" xfId="413" xr:uid="{00000000-0005-0000-0000-00009D010000}"/>
    <cellStyle name="표준 16 26" xfId="414" xr:uid="{00000000-0005-0000-0000-00009E010000}"/>
    <cellStyle name="표준 16 27" xfId="415" xr:uid="{00000000-0005-0000-0000-00009F010000}"/>
    <cellStyle name="표준 16 28" xfId="416" xr:uid="{00000000-0005-0000-0000-0000A0010000}"/>
    <cellStyle name="표준 16 29" xfId="417" xr:uid="{00000000-0005-0000-0000-0000A1010000}"/>
    <cellStyle name="표준 16 3" xfId="418" xr:uid="{00000000-0005-0000-0000-0000A2010000}"/>
    <cellStyle name="표준 16 30" xfId="419" xr:uid="{00000000-0005-0000-0000-0000A3010000}"/>
    <cellStyle name="표준 16 31" xfId="420" xr:uid="{00000000-0005-0000-0000-0000A4010000}"/>
    <cellStyle name="표준 16 32" xfId="421" xr:uid="{00000000-0005-0000-0000-0000A5010000}"/>
    <cellStyle name="표준 16 33" xfId="422" xr:uid="{00000000-0005-0000-0000-0000A6010000}"/>
    <cellStyle name="표준 16 34" xfId="423" xr:uid="{00000000-0005-0000-0000-0000A7010000}"/>
    <cellStyle name="표준 16 35" xfId="424" xr:uid="{00000000-0005-0000-0000-0000A8010000}"/>
    <cellStyle name="표준 16 36" xfId="425" xr:uid="{00000000-0005-0000-0000-0000A9010000}"/>
    <cellStyle name="표준 16 37" xfId="426" xr:uid="{00000000-0005-0000-0000-0000AA010000}"/>
    <cellStyle name="표준 16 38" xfId="427" xr:uid="{00000000-0005-0000-0000-0000AB010000}"/>
    <cellStyle name="표준 16 39" xfId="428" xr:uid="{00000000-0005-0000-0000-0000AC010000}"/>
    <cellStyle name="표준 16 4" xfId="429" xr:uid="{00000000-0005-0000-0000-0000AD010000}"/>
    <cellStyle name="표준 16 40" xfId="430" xr:uid="{00000000-0005-0000-0000-0000AE010000}"/>
    <cellStyle name="표준 16 41" xfId="431" xr:uid="{00000000-0005-0000-0000-0000AF010000}"/>
    <cellStyle name="표준 16 42" xfId="432" xr:uid="{00000000-0005-0000-0000-0000B0010000}"/>
    <cellStyle name="표준 16 43" xfId="433" xr:uid="{00000000-0005-0000-0000-0000B1010000}"/>
    <cellStyle name="표준 16 44" xfId="434" xr:uid="{00000000-0005-0000-0000-0000B2010000}"/>
    <cellStyle name="표준 16 45" xfId="435" xr:uid="{00000000-0005-0000-0000-0000B3010000}"/>
    <cellStyle name="표준 16 46" xfId="436" xr:uid="{00000000-0005-0000-0000-0000B4010000}"/>
    <cellStyle name="표준 16 47" xfId="437" xr:uid="{00000000-0005-0000-0000-0000B5010000}"/>
    <cellStyle name="표준 16 48" xfId="438" xr:uid="{00000000-0005-0000-0000-0000B6010000}"/>
    <cellStyle name="표준 16 49" xfId="439" xr:uid="{00000000-0005-0000-0000-0000B7010000}"/>
    <cellStyle name="표준 16 5" xfId="440" xr:uid="{00000000-0005-0000-0000-0000B8010000}"/>
    <cellStyle name="표준 16 50" xfId="441" xr:uid="{00000000-0005-0000-0000-0000B9010000}"/>
    <cellStyle name="표준 16 51" xfId="442" xr:uid="{00000000-0005-0000-0000-0000BA010000}"/>
    <cellStyle name="표준 16 52" xfId="443" xr:uid="{00000000-0005-0000-0000-0000BB010000}"/>
    <cellStyle name="표준 16 53" xfId="444" xr:uid="{00000000-0005-0000-0000-0000BC010000}"/>
    <cellStyle name="표준 16 54" xfId="445" xr:uid="{00000000-0005-0000-0000-0000BD010000}"/>
    <cellStyle name="표준 16 55" xfId="446" xr:uid="{00000000-0005-0000-0000-0000BE010000}"/>
    <cellStyle name="표준 16 56" xfId="447" xr:uid="{00000000-0005-0000-0000-0000BF010000}"/>
    <cellStyle name="표준 16 6" xfId="448" xr:uid="{00000000-0005-0000-0000-0000C0010000}"/>
    <cellStyle name="표준 16 7" xfId="449" xr:uid="{00000000-0005-0000-0000-0000C1010000}"/>
    <cellStyle name="표준 16 8" xfId="450" xr:uid="{00000000-0005-0000-0000-0000C2010000}"/>
    <cellStyle name="표준 16 9" xfId="451" xr:uid="{00000000-0005-0000-0000-0000C3010000}"/>
    <cellStyle name="표준 165" xfId="452" xr:uid="{00000000-0005-0000-0000-0000C4010000}"/>
    <cellStyle name="표준 166" xfId="453" xr:uid="{00000000-0005-0000-0000-0000C5010000}"/>
    <cellStyle name="표준 167" xfId="454" xr:uid="{00000000-0005-0000-0000-0000C6010000}"/>
    <cellStyle name="표준 168" xfId="455" xr:uid="{00000000-0005-0000-0000-0000C7010000}"/>
    <cellStyle name="표준 169" xfId="456" xr:uid="{00000000-0005-0000-0000-0000C8010000}"/>
    <cellStyle name="표준 17 10" xfId="457" xr:uid="{00000000-0005-0000-0000-0000C9010000}"/>
    <cellStyle name="표준 17 11" xfId="458" xr:uid="{00000000-0005-0000-0000-0000CA010000}"/>
    <cellStyle name="표준 17 12" xfId="459" xr:uid="{00000000-0005-0000-0000-0000CB010000}"/>
    <cellStyle name="표준 17 13" xfId="460" xr:uid="{00000000-0005-0000-0000-0000CC010000}"/>
    <cellStyle name="표준 17 14" xfId="461" xr:uid="{00000000-0005-0000-0000-0000CD010000}"/>
    <cellStyle name="표준 17 15" xfId="462" xr:uid="{00000000-0005-0000-0000-0000CE010000}"/>
    <cellStyle name="표준 17 16" xfId="463" xr:uid="{00000000-0005-0000-0000-0000CF010000}"/>
    <cellStyle name="표준 17 17" xfId="464" xr:uid="{00000000-0005-0000-0000-0000D0010000}"/>
    <cellStyle name="표준 17 18" xfId="465" xr:uid="{00000000-0005-0000-0000-0000D1010000}"/>
    <cellStyle name="표준 17 19" xfId="466" xr:uid="{00000000-0005-0000-0000-0000D2010000}"/>
    <cellStyle name="표준 17 2" xfId="467" xr:uid="{00000000-0005-0000-0000-0000D3010000}"/>
    <cellStyle name="표준 17 20" xfId="468" xr:uid="{00000000-0005-0000-0000-0000D4010000}"/>
    <cellStyle name="표준 17 21" xfId="469" xr:uid="{00000000-0005-0000-0000-0000D5010000}"/>
    <cellStyle name="표준 17 22" xfId="470" xr:uid="{00000000-0005-0000-0000-0000D6010000}"/>
    <cellStyle name="표준 17 23" xfId="471" xr:uid="{00000000-0005-0000-0000-0000D7010000}"/>
    <cellStyle name="표준 17 24" xfId="472" xr:uid="{00000000-0005-0000-0000-0000D8010000}"/>
    <cellStyle name="표준 17 25" xfId="473" xr:uid="{00000000-0005-0000-0000-0000D9010000}"/>
    <cellStyle name="표준 17 26" xfId="474" xr:uid="{00000000-0005-0000-0000-0000DA010000}"/>
    <cellStyle name="표준 17 27" xfId="475" xr:uid="{00000000-0005-0000-0000-0000DB010000}"/>
    <cellStyle name="표준 17 28" xfId="476" xr:uid="{00000000-0005-0000-0000-0000DC010000}"/>
    <cellStyle name="표준 17 29" xfId="477" xr:uid="{00000000-0005-0000-0000-0000DD010000}"/>
    <cellStyle name="표준 17 3" xfId="478" xr:uid="{00000000-0005-0000-0000-0000DE010000}"/>
    <cellStyle name="표준 17 30" xfId="479" xr:uid="{00000000-0005-0000-0000-0000DF010000}"/>
    <cellStyle name="표준 17 31" xfId="480" xr:uid="{00000000-0005-0000-0000-0000E0010000}"/>
    <cellStyle name="표준 17 32" xfId="481" xr:uid="{00000000-0005-0000-0000-0000E1010000}"/>
    <cellStyle name="표준 17 33" xfId="482" xr:uid="{00000000-0005-0000-0000-0000E2010000}"/>
    <cellStyle name="표준 17 34" xfId="483" xr:uid="{00000000-0005-0000-0000-0000E3010000}"/>
    <cellStyle name="표준 17 35" xfId="484" xr:uid="{00000000-0005-0000-0000-0000E4010000}"/>
    <cellStyle name="표준 17 36" xfId="485" xr:uid="{00000000-0005-0000-0000-0000E5010000}"/>
    <cellStyle name="표준 17 37" xfId="486" xr:uid="{00000000-0005-0000-0000-0000E6010000}"/>
    <cellStyle name="표준 17 38" xfId="487" xr:uid="{00000000-0005-0000-0000-0000E7010000}"/>
    <cellStyle name="표준 17 39" xfId="488" xr:uid="{00000000-0005-0000-0000-0000E8010000}"/>
    <cellStyle name="표준 17 4" xfId="489" xr:uid="{00000000-0005-0000-0000-0000E9010000}"/>
    <cellStyle name="표준 17 40" xfId="490" xr:uid="{00000000-0005-0000-0000-0000EA010000}"/>
    <cellStyle name="표준 17 41" xfId="491" xr:uid="{00000000-0005-0000-0000-0000EB010000}"/>
    <cellStyle name="표준 17 42" xfId="492" xr:uid="{00000000-0005-0000-0000-0000EC010000}"/>
    <cellStyle name="표준 17 43" xfId="493" xr:uid="{00000000-0005-0000-0000-0000ED010000}"/>
    <cellStyle name="표준 17 44" xfId="494" xr:uid="{00000000-0005-0000-0000-0000EE010000}"/>
    <cellStyle name="표준 17 45" xfId="495" xr:uid="{00000000-0005-0000-0000-0000EF010000}"/>
    <cellStyle name="표준 17 46" xfId="496" xr:uid="{00000000-0005-0000-0000-0000F0010000}"/>
    <cellStyle name="표준 17 47" xfId="497" xr:uid="{00000000-0005-0000-0000-0000F1010000}"/>
    <cellStyle name="표준 17 48" xfId="498" xr:uid="{00000000-0005-0000-0000-0000F2010000}"/>
    <cellStyle name="표준 17 49" xfId="499" xr:uid="{00000000-0005-0000-0000-0000F3010000}"/>
    <cellStyle name="표준 17 5" xfId="500" xr:uid="{00000000-0005-0000-0000-0000F4010000}"/>
    <cellStyle name="표준 17 50" xfId="501" xr:uid="{00000000-0005-0000-0000-0000F5010000}"/>
    <cellStyle name="표준 17 51" xfId="502" xr:uid="{00000000-0005-0000-0000-0000F6010000}"/>
    <cellStyle name="표준 17 52" xfId="503" xr:uid="{00000000-0005-0000-0000-0000F7010000}"/>
    <cellStyle name="표준 17 53" xfId="504" xr:uid="{00000000-0005-0000-0000-0000F8010000}"/>
    <cellStyle name="표준 17 54" xfId="505" xr:uid="{00000000-0005-0000-0000-0000F9010000}"/>
    <cellStyle name="표준 17 55" xfId="506" xr:uid="{00000000-0005-0000-0000-0000FA010000}"/>
    <cellStyle name="표준 17 56" xfId="507" xr:uid="{00000000-0005-0000-0000-0000FB010000}"/>
    <cellStyle name="표준 17 6" xfId="508" xr:uid="{00000000-0005-0000-0000-0000FC010000}"/>
    <cellStyle name="표준 17 7" xfId="509" xr:uid="{00000000-0005-0000-0000-0000FD010000}"/>
    <cellStyle name="표준 17 8" xfId="510" xr:uid="{00000000-0005-0000-0000-0000FE010000}"/>
    <cellStyle name="표준 17 9" xfId="511" xr:uid="{00000000-0005-0000-0000-0000FF010000}"/>
    <cellStyle name="표준 170" xfId="512" xr:uid="{00000000-0005-0000-0000-000000020000}"/>
    <cellStyle name="표준 170 2" xfId="513" xr:uid="{00000000-0005-0000-0000-000001020000}"/>
    <cellStyle name="표준 171" xfId="514" xr:uid="{00000000-0005-0000-0000-000002020000}"/>
    <cellStyle name="표준 172" xfId="515" xr:uid="{00000000-0005-0000-0000-000003020000}"/>
    <cellStyle name="표준 173" xfId="516" xr:uid="{00000000-0005-0000-0000-000004020000}"/>
    <cellStyle name="표준 174" xfId="517" xr:uid="{00000000-0005-0000-0000-000005020000}"/>
    <cellStyle name="표준 175" xfId="518" xr:uid="{00000000-0005-0000-0000-000006020000}"/>
    <cellStyle name="표준 176" xfId="519" xr:uid="{00000000-0005-0000-0000-000007020000}"/>
    <cellStyle name="표준 177" xfId="520" xr:uid="{00000000-0005-0000-0000-000008020000}"/>
    <cellStyle name="표준 178" xfId="521" xr:uid="{00000000-0005-0000-0000-000009020000}"/>
    <cellStyle name="표준 179" xfId="522" xr:uid="{00000000-0005-0000-0000-00000A020000}"/>
    <cellStyle name="표준 18" xfId="523" xr:uid="{00000000-0005-0000-0000-00000B020000}"/>
    <cellStyle name="표준 18 2" xfId="524" xr:uid="{00000000-0005-0000-0000-00000C020000}"/>
    <cellStyle name="표준 180" xfId="525" xr:uid="{00000000-0005-0000-0000-00000D020000}"/>
    <cellStyle name="표준 181" xfId="526" xr:uid="{00000000-0005-0000-0000-00000E020000}"/>
    <cellStyle name="표준 182" xfId="527" xr:uid="{00000000-0005-0000-0000-00000F020000}"/>
    <cellStyle name="표준 183" xfId="528" xr:uid="{00000000-0005-0000-0000-000010020000}"/>
    <cellStyle name="표준 184" xfId="529" xr:uid="{00000000-0005-0000-0000-000011020000}"/>
    <cellStyle name="표준 185" xfId="530" xr:uid="{00000000-0005-0000-0000-000012020000}"/>
    <cellStyle name="표준 186" xfId="531" xr:uid="{00000000-0005-0000-0000-000013020000}"/>
    <cellStyle name="표준 187" xfId="532" xr:uid="{00000000-0005-0000-0000-000014020000}"/>
    <cellStyle name="표준 188" xfId="533" xr:uid="{00000000-0005-0000-0000-000015020000}"/>
    <cellStyle name="표준 189" xfId="534" xr:uid="{00000000-0005-0000-0000-000016020000}"/>
    <cellStyle name="표준 19 10" xfId="535" xr:uid="{00000000-0005-0000-0000-000017020000}"/>
    <cellStyle name="표준 19 11" xfId="536" xr:uid="{00000000-0005-0000-0000-000018020000}"/>
    <cellStyle name="표준 19 12" xfId="537" xr:uid="{00000000-0005-0000-0000-000019020000}"/>
    <cellStyle name="표준 19 13" xfId="538" xr:uid="{00000000-0005-0000-0000-00001A020000}"/>
    <cellStyle name="표준 19 14" xfId="539" xr:uid="{00000000-0005-0000-0000-00001B020000}"/>
    <cellStyle name="표준 19 15" xfId="540" xr:uid="{00000000-0005-0000-0000-00001C020000}"/>
    <cellStyle name="표준 19 16" xfId="541" xr:uid="{00000000-0005-0000-0000-00001D020000}"/>
    <cellStyle name="표준 19 17" xfId="542" xr:uid="{00000000-0005-0000-0000-00001E020000}"/>
    <cellStyle name="표준 19 18" xfId="543" xr:uid="{00000000-0005-0000-0000-00001F020000}"/>
    <cellStyle name="표준 19 19" xfId="544" xr:uid="{00000000-0005-0000-0000-000020020000}"/>
    <cellStyle name="표준 19 2" xfId="545" xr:uid="{00000000-0005-0000-0000-000021020000}"/>
    <cellStyle name="표준 19 20" xfId="546" xr:uid="{00000000-0005-0000-0000-000022020000}"/>
    <cellStyle name="표준 19 21" xfId="547" xr:uid="{00000000-0005-0000-0000-000023020000}"/>
    <cellStyle name="표준 19 22" xfId="548" xr:uid="{00000000-0005-0000-0000-000024020000}"/>
    <cellStyle name="표준 19 23" xfId="549" xr:uid="{00000000-0005-0000-0000-000025020000}"/>
    <cellStyle name="표준 19 24" xfId="550" xr:uid="{00000000-0005-0000-0000-000026020000}"/>
    <cellStyle name="표준 19 25" xfId="551" xr:uid="{00000000-0005-0000-0000-000027020000}"/>
    <cellStyle name="표준 19 26" xfId="552" xr:uid="{00000000-0005-0000-0000-000028020000}"/>
    <cellStyle name="표준 19 27" xfId="553" xr:uid="{00000000-0005-0000-0000-000029020000}"/>
    <cellStyle name="표준 19 28" xfId="554" xr:uid="{00000000-0005-0000-0000-00002A020000}"/>
    <cellStyle name="표준 19 29" xfId="555" xr:uid="{00000000-0005-0000-0000-00002B020000}"/>
    <cellStyle name="표준 19 3" xfId="556" xr:uid="{00000000-0005-0000-0000-00002C020000}"/>
    <cellStyle name="표준 19 30" xfId="557" xr:uid="{00000000-0005-0000-0000-00002D020000}"/>
    <cellStyle name="표준 19 31" xfId="558" xr:uid="{00000000-0005-0000-0000-00002E020000}"/>
    <cellStyle name="표준 19 32" xfId="559" xr:uid="{00000000-0005-0000-0000-00002F020000}"/>
    <cellStyle name="표준 19 33" xfId="560" xr:uid="{00000000-0005-0000-0000-000030020000}"/>
    <cellStyle name="표준 19 34" xfId="561" xr:uid="{00000000-0005-0000-0000-000031020000}"/>
    <cellStyle name="표준 19 35" xfId="562" xr:uid="{00000000-0005-0000-0000-000032020000}"/>
    <cellStyle name="표준 19 36" xfId="563" xr:uid="{00000000-0005-0000-0000-000033020000}"/>
    <cellStyle name="표준 19 37" xfId="564" xr:uid="{00000000-0005-0000-0000-000034020000}"/>
    <cellStyle name="표준 19 38" xfId="565" xr:uid="{00000000-0005-0000-0000-000035020000}"/>
    <cellStyle name="표준 19 39" xfId="566" xr:uid="{00000000-0005-0000-0000-000036020000}"/>
    <cellStyle name="표준 19 4" xfId="567" xr:uid="{00000000-0005-0000-0000-000037020000}"/>
    <cellStyle name="표준 19 40" xfId="568" xr:uid="{00000000-0005-0000-0000-000038020000}"/>
    <cellStyle name="표준 19 41" xfId="569" xr:uid="{00000000-0005-0000-0000-000039020000}"/>
    <cellStyle name="표준 19 42" xfId="570" xr:uid="{00000000-0005-0000-0000-00003A020000}"/>
    <cellStyle name="표준 19 43" xfId="571" xr:uid="{00000000-0005-0000-0000-00003B020000}"/>
    <cellStyle name="표준 19 44" xfId="572" xr:uid="{00000000-0005-0000-0000-00003C020000}"/>
    <cellStyle name="표준 19 45" xfId="573" xr:uid="{00000000-0005-0000-0000-00003D020000}"/>
    <cellStyle name="표준 19 46" xfId="574" xr:uid="{00000000-0005-0000-0000-00003E020000}"/>
    <cellStyle name="표준 19 47" xfId="575" xr:uid="{00000000-0005-0000-0000-00003F020000}"/>
    <cellStyle name="표준 19 48" xfId="576" xr:uid="{00000000-0005-0000-0000-000040020000}"/>
    <cellStyle name="표준 19 49" xfId="577" xr:uid="{00000000-0005-0000-0000-000041020000}"/>
    <cellStyle name="표준 19 5" xfId="578" xr:uid="{00000000-0005-0000-0000-000042020000}"/>
    <cellStyle name="표준 19 50" xfId="579" xr:uid="{00000000-0005-0000-0000-000043020000}"/>
    <cellStyle name="표준 19 51" xfId="580" xr:uid="{00000000-0005-0000-0000-000044020000}"/>
    <cellStyle name="표준 19 52" xfId="581" xr:uid="{00000000-0005-0000-0000-000045020000}"/>
    <cellStyle name="표준 19 53" xfId="582" xr:uid="{00000000-0005-0000-0000-000046020000}"/>
    <cellStyle name="표준 19 54" xfId="583" xr:uid="{00000000-0005-0000-0000-000047020000}"/>
    <cellStyle name="표준 19 55" xfId="584" xr:uid="{00000000-0005-0000-0000-000048020000}"/>
    <cellStyle name="표준 19 56" xfId="585" xr:uid="{00000000-0005-0000-0000-000049020000}"/>
    <cellStyle name="표준 19 6" xfId="586" xr:uid="{00000000-0005-0000-0000-00004A020000}"/>
    <cellStyle name="표준 19 7" xfId="587" xr:uid="{00000000-0005-0000-0000-00004B020000}"/>
    <cellStyle name="표준 19 8" xfId="588" xr:uid="{00000000-0005-0000-0000-00004C020000}"/>
    <cellStyle name="표준 19 9" xfId="589" xr:uid="{00000000-0005-0000-0000-00004D020000}"/>
    <cellStyle name="표준 190" xfId="590" xr:uid="{00000000-0005-0000-0000-00004E020000}"/>
    <cellStyle name="표준 191" xfId="591" xr:uid="{00000000-0005-0000-0000-00004F020000}"/>
    <cellStyle name="표준 192" xfId="592" xr:uid="{00000000-0005-0000-0000-000050020000}"/>
    <cellStyle name="표준 193" xfId="593" xr:uid="{00000000-0005-0000-0000-000051020000}"/>
    <cellStyle name="표준 194" xfId="594" xr:uid="{00000000-0005-0000-0000-000052020000}"/>
    <cellStyle name="표준 195" xfId="595" xr:uid="{00000000-0005-0000-0000-000053020000}"/>
    <cellStyle name="표준 196" xfId="596" xr:uid="{00000000-0005-0000-0000-000054020000}"/>
    <cellStyle name="표준 197" xfId="597" xr:uid="{00000000-0005-0000-0000-000055020000}"/>
    <cellStyle name="표준 198" xfId="598" xr:uid="{00000000-0005-0000-0000-000056020000}"/>
    <cellStyle name="표준 199" xfId="599" xr:uid="{00000000-0005-0000-0000-000057020000}"/>
    <cellStyle name="표준 2" xfId="600" xr:uid="{00000000-0005-0000-0000-000058020000}"/>
    <cellStyle name="표준 2 10" xfId="601" xr:uid="{00000000-0005-0000-0000-000059020000}"/>
    <cellStyle name="표준 2 11" xfId="602" xr:uid="{00000000-0005-0000-0000-00005A020000}"/>
    <cellStyle name="표준 2 12" xfId="603" xr:uid="{00000000-0005-0000-0000-00005B020000}"/>
    <cellStyle name="표준 2 13" xfId="604" xr:uid="{00000000-0005-0000-0000-00005C020000}"/>
    <cellStyle name="표준 2 14" xfId="605" xr:uid="{00000000-0005-0000-0000-00005D020000}"/>
    <cellStyle name="표준 2 15" xfId="606" xr:uid="{00000000-0005-0000-0000-00005E020000}"/>
    <cellStyle name="표준 2 16" xfId="607" xr:uid="{00000000-0005-0000-0000-00005F020000}"/>
    <cellStyle name="표준 2 17" xfId="608" xr:uid="{00000000-0005-0000-0000-000060020000}"/>
    <cellStyle name="표준 2 18" xfId="609" xr:uid="{00000000-0005-0000-0000-000061020000}"/>
    <cellStyle name="표준 2 19" xfId="610" xr:uid="{00000000-0005-0000-0000-000062020000}"/>
    <cellStyle name="표준 2 2" xfId="611" xr:uid="{00000000-0005-0000-0000-000063020000}"/>
    <cellStyle name="표준 2 2 10" xfId="612" xr:uid="{00000000-0005-0000-0000-000064020000}"/>
    <cellStyle name="표준 2 2 11" xfId="613" xr:uid="{00000000-0005-0000-0000-000065020000}"/>
    <cellStyle name="표준 2 2 12" xfId="614" xr:uid="{00000000-0005-0000-0000-000066020000}"/>
    <cellStyle name="표준 2 2 13" xfId="615" xr:uid="{00000000-0005-0000-0000-000067020000}"/>
    <cellStyle name="표준 2 2 13 10" xfId="616" xr:uid="{00000000-0005-0000-0000-000068020000}"/>
    <cellStyle name="표준 2 2 13 11" xfId="617" xr:uid="{00000000-0005-0000-0000-000069020000}"/>
    <cellStyle name="표준 2 2 13 12" xfId="618" xr:uid="{00000000-0005-0000-0000-00006A020000}"/>
    <cellStyle name="표준 2 2 13 13" xfId="619" xr:uid="{00000000-0005-0000-0000-00006B020000}"/>
    <cellStyle name="표준 2 2 13 14" xfId="620" xr:uid="{00000000-0005-0000-0000-00006C020000}"/>
    <cellStyle name="표준 2 2 13 2" xfId="621" xr:uid="{00000000-0005-0000-0000-00006D020000}"/>
    <cellStyle name="표준 2 2 13 3" xfId="622" xr:uid="{00000000-0005-0000-0000-00006E020000}"/>
    <cellStyle name="표준 2 2 13 4" xfId="623" xr:uid="{00000000-0005-0000-0000-00006F020000}"/>
    <cellStyle name="표준 2 2 13 5" xfId="624" xr:uid="{00000000-0005-0000-0000-000070020000}"/>
    <cellStyle name="표준 2 2 13 6" xfId="625" xr:uid="{00000000-0005-0000-0000-000071020000}"/>
    <cellStyle name="표준 2 2 13 7" xfId="626" xr:uid="{00000000-0005-0000-0000-000072020000}"/>
    <cellStyle name="표준 2 2 13 8" xfId="627" xr:uid="{00000000-0005-0000-0000-000073020000}"/>
    <cellStyle name="표준 2 2 13 9" xfId="628" xr:uid="{00000000-0005-0000-0000-000074020000}"/>
    <cellStyle name="표준 2 2 14" xfId="629" xr:uid="{00000000-0005-0000-0000-000075020000}"/>
    <cellStyle name="표준 2 2 15" xfId="630" xr:uid="{00000000-0005-0000-0000-000076020000}"/>
    <cellStyle name="표준 2 2 16" xfId="631" xr:uid="{00000000-0005-0000-0000-000077020000}"/>
    <cellStyle name="표준 2 2 17" xfId="632" xr:uid="{00000000-0005-0000-0000-000078020000}"/>
    <cellStyle name="표준 2 2 18" xfId="633" xr:uid="{00000000-0005-0000-0000-000079020000}"/>
    <cellStyle name="표준 2 2 19" xfId="634" xr:uid="{00000000-0005-0000-0000-00007A020000}"/>
    <cellStyle name="표준 2 2 2" xfId="635" xr:uid="{00000000-0005-0000-0000-00007B020000}"/>
    <cellStyle name="표준 2 2 2 10" xfId="636" xr:uid="{00000000-0005-0000-0000-00007C020000}"/>
    <cellStyle name="표준 2 2 2 11" xfId="637" xr:uid="{00000000-0005-0000-0000-00007D020000}"/>
    <cellStyle name="표준 2 2 2 12" xfId="638" xr:uid="{00000000-0005-0000-0000-00007E020000}"/>
    <cellStyle name="표준 2 2 2 13" xfId="639" xr:uid="{00000000-0005-0000-0000-00007F020000}"/>
    <cellStyle name="표준 2 2 2 13 10" xfId="640" xr:uid="{00000000-0005-0000-0000-000080020000}"/>
    <cellStyle name="표준 2 2 2 13 11" xfId="641" xr:uid="{00000000-0005-0000-0000-000081020000}"/>
    <cellStyle name="표준 2 2 2 13 12" xfId="642" xr:uid="{00000000-0005-0000-0000-000082020000}"/>
    <cellStyle name="표준 2 2 2 13 13" xfId="643" xr:uid="{00000000-0005-0000-0000-000083020000}"/>
    <cellStyle name="표준 2 2 2 13 14" xfId="644" xr:uid="{00000000-0005-0000-0000-000084020000}"/>
    <cellStyle name="표준 2 2 2 13 2" xfId="645" xr:uid="{00000000-0005-0000-0000-000085020000}"/>
    <cellStyle name="표준 2 2 2 13 3" xfId="646" xr:uid="{00000000-0005-0000-0000-000086020000}"/>
    <cellStyle name="표준 2 2 2 13 4" xfId="647" xr:uid="{00000000-0005-0000-0000-000087020000}"/>
    <cellStyle name="표준 2 2 2 13 5" xfId="648" xr:uid="{00000000-0005-0000-0000-000088020000}"/>
    <cellStyle name="표준 2 2 2 13 6" xfId="649" xr:uid="{00000000-0005-0000-0000-000089020000}"/>
    <cellStyle name="표준 2 2 2 13 7" xfId="650" xr:uid="{00000000-0005-0000-0000-00008A020000}"/>
    <cellStyle name="표준 2 2 2 13 8" xfId="651" xr:uid="{00000000-0005-0000-0000-00008B020000}"/>
    <cellStyle name="표준 2 2 2 13 9" xfId="652" xr:uid="{00000000-0005-0000-0000-00008C020000}"/>
    <cellStyle name="표준 2 2 2 14" xfId="653" xr:uid="{00000000-0005-0000-0000-00008D020000}"/>
    <cellStyle name="표준 2 2 2 15" xfId="654" xr:uid="{00000000-0005-0000-0000-00008E020000}"/>
    <cellStyle name="표준 2 2 2 16" xfId="655" xr:uid="{00000000-0005-0000-0000-00008F020000}"/>
    <cellStyle name="표준 2 2 2 17" xfId="656" xr:uid="{00000000-0005-0000-0000-000090020000}"/>
    <cellStyle name="표준 2 2 2 18" xfId="657" xr:uid="{00000000-0005-0000-0000-000091020000}"/>
    <cellStyle name="표준 2 2 2 19" xfId="658" xr:uid="{00000000-0005-0000-0000-000092020000}"/>
    <cellStyle name="표준 2 2 2 2" xfId="659" xr:uid="{00000000-0005-0000-0000-000093020000}"/>
    <cellStyle name="표준 2 2 2 2 10" xfId="660" xr:uid="{00000000-0005-0000-0000-000094020000}"/>
    <cellStyle name="표준 2 2 2 2 11" xfId="661" xr:uid="{00000000-0005-0000-0000-000095020000}"/>
    <cellStyle name="표준 2 2 2 2 12" xfId="662" xr:uid="{00000000-0005-0000-0000-000096020000}"/>
    <cellStyle name="표준 2 2 2 2 13" xfId="663" xr:uid="{00000000-0005-0000-0000-000097020000}"/>
    <cellStyle name="표준 2 2 2 2 14" xfId="664" xr:uid="{00000000-0005-0000-0000-000098020000}"/>
    <cellStyle name="표준 2 2 2 2 15" xfId="665" xr:uid="{00000000-0005-0000-0000-000099020000}"/>
    <cellStyle name="표준 2 2 2 2 16" xfId="666" xr:uid="{00000000-0005-0000-0000-00009A020000}"/>
    <cellStyle name="표준 2 2 2 2 16 10" xfId="667" xr:uid="{00000000-0005-0000-0000-00009B020000}"/>
    <cellStyle name="표준 2 2 2 2 16 11" xfId="668" xr:uid="{00000000-0005-0000-0000-00009C020000}"/>
    <cellStyle name="표준 2 2 2 2 16 12" xfId="669" xr:uid="{00000000-0005-0000-0000-00009D020000}"/>
    <cellStyle name="표준 2 2 2 2 16 13" xfId="670" xr:uid="{00000000-0005-0000-0000-00009E020000}"/>
    <cellStyle name="표준 2 2 2 2 16 14" xfId="671" xr:uid="{00000000-0005-0000-0000-00009F020000}"/>
    <cellStyle name="표준 2 2 2 2 16 15" xfId="672" xr:uid="{00000000-0005-0000-0000-0000A0020000}"/>
    <cellStyle name="표준 2 2 2 2 16 16" xfId="673" xr:uid="{00000000-0005-0000-0000-0000A1020000}"/>
    <cellStyle name="표준 2 2 2 2 16 17" xfId="674" xr:uid="{00000000-0005-0000-0000-0000A2020000}"/>
    <cellStyle name="표준 2 2 2 2 16 18" xfId="675" xr:uid="{00000000-0005-0000-0000-0000A3020000}"/>
    <cellStyle name="표준 2 2 2 2 16 19" xfId="676" xr:uid="{00000000-0005-0000-0000-0000A4020000}"/>
    <cellStyle name="표준 2 2 2 2 16 2" xfId="677" xr:uid="{00000000-0005-0000-0000-0000A5020000}"/>
    <cellStyle name="표준 2 2 2 2 16 20" xfId="678" xr:uid="{00000000-0005-0000-0000-0000A6020000}"/>
    <cellStyle name="표준 2 2 2 2 16 21" xfId="679" xr:uid="{00000000-0005-0000-0000-0000A7020000}"/>
    <cellStyle name="표준 2 2 2 2 16 22" xfId="680" xr:uid="{00000000-0005-0000-0000-0000A8020000}"/>
    <cellStyle name="표준 2 2 2 2 16 23" xfId="681" xr:uid="{00000000-0005-0000-0000-0000A9020000}"/>
    <cellStyle name="표준 2 2 2 2 16 24" xfId="682" xr:uid="{00000000-0005-0000-0000-0000AA020000}"/>
    <cellStyle name="표준 2 2 2 2 16 25" xfId="683" xr:uid="{00000000-0005-0000-0000-0000AB020000}"/>
    <cellStyle name="표준 2 2 2 2 16 26" xfId="684" xr:uid="{00000000-0005-0000-0000-0000AC020000}"/>
    <cellStyle name="표준 2 2 2 2 16 27" xfId="685" xr:uid="{00000000-0005-0000-0000-0000AD020000}"/>
    <cellStyle name="표준 2 2 2 2 16 28" xfId="686" xr:uid="{00000000-0005-0000-0000-0000AE020000}"/>
    <cellStyle name="표준 2 2 2 2 16 29" xfId="687" xr:uid="{00000000-0005-0000-0000-0000AF020000}"/>
    <cellStyle name="표준 2 2 2 2 16 3" xfId="688" xr:uid="{00000000-0005-0000-0000-0000B0020000}"/>
    <cellStyle name="표준 2 2 2 2 16 30" xfId="689" xr:uid="{00000000-0005-0000-0000-0000B1020000}"/>
    <cellStyle name="표준 2 2 2 2 16 31" xfId="690" xr:uid="{00000000-0005-0000-0000-0000B2020000}"/>
    <cellStyle name="표준 2 2 2 2 16 32" xfId="691" xr:uid="{00000000-0005-0000-0000-0000B3020000}"/>
    <cellStyle name="표준 2 2 2 2 16 4" xfId="692" xr:uid="{00000000-0005-0000-0000-0000B4020000}"/>
    <cellStyle name="표준 2 2 2 2 16 5" xfId="693" xr:uid="{00000000-0005-0000-0000-0000B5020000}"/>
    <cellStyle name="표준 2 2 2 2 16 6" xfId="694" xr:uid="{00000000-0005-0000-0000-0000B6020000}"/>
    <cellStyle name="표준 2 2 2 2 16 7" xfId="695" xr:uid="{00000000-0005-0000-0000-0000B7020000}"/>
    <cellStyle name="표준 2 2 2 2 16 8" xfId="696" xr:uid="{00000000-0005-0000-0000-0000B8020000}"/>
    <cellStyle name="표준 2 2 2 2 16 9" xfId="697" xr:uid="{00000000-0005-0000-0000-0000B9020000}"/>
    <cellStyle name="표준 2 2 2 2 17" xfId="698" xr:uid="{00000000-0005-0000-0000-0000BA020000}"/>
    <cellStyle name="표준 2 2 2 2 18" xfId="699" xr:uid="{00000000-0005-0000-0000-0000BB020000}"/>
    <cellStyle name="표준 2 2 2 2 19" xfId="700" xr:uid="{00000000-0005-0000-0000-0000BC020000}"/>
    <cellStyle name="표준 2 2 2 2 2" xfId="701" xr:uid="{00000000-0005-0000-0000-0000BD020000}"/>
    <cellStyle name="표준 2 2 2 2 2 10" xfId="702" xr:uid="{00000000-0005-0000-0000-0000BE020000}"/>
    <cellStyle name="표준 2 2 2 2 2 11" xfId="703" xr:uid="{00000000-0005-0000-0000-0000BF020000}"/>
    <cellStyle name="표준 2 2 2 2 2 12" xfId="704" xr:uid="{00000000-0005-0000-0000-0000C0020000}"/>
    <cellStyle name="표준 2 2 2 2 2 13" xfId="705" xr:uid="{00000000-0005-0000-0000-0000C1020000}"/>
    <cellStyle name="표준 2 2 2 2 2 14" xfId="706" xr:uid="{00000000-0005-0000-0000-0000C2020000}"/>
    <cellStyle name="표준 2 2 2 2 2 15" xfId="707" xr:uid="{00000000-0005-0000-0000-0000C3020000}"/>
    <cellStyle name="표준 2 2 2 2 2 15 10" xfId="708" xr:uid="{00000000-0005-0000-0000-0000C4020000}"/>
    <cellStyle name="표준 2 2 2 2 2 15 11" xfId="709" xr:uid="{00000000-0005-0000-0000-0000C5020000}"/>
    <cellStyle name="표준 2 2 2 2 2 15 12" xfId="710" xr:uid="{00000000-0005-0000-0000-0000C6020000}"/>
    <cellStyle name="표준 2 2 2 2 2 15 13" xfId="711" xr:uid="{00000000-0005-0000-0000-0000C7020000}"/>
    <cellStyle name="표준 2 2 2 2 2 15 14" xfId="712" xr:uid="{00000000-0005-0000-0000-0000C8020000}"/>
    <cellStyle name="표준 2 2 2 2 2 15 15" xfId="713" xr:uid="{00000000-0005-0000-0000-0000C9020000}"/>
    <cellStyle name="표준 2 2 2 2 2 15 16" xfId="714" xr:uid="{00000000-0005-0000-0000-0000CA020000}"/>
    <cellStyle name="표준 2 2 2 2 2 15 17" xfId="715" xr:uid="{00000000-0005-0000-0000-0000CB020000}"/>
    <cellStyle name="표준 2 2 2 2 2 15 18" xfId="716" xr:uid="{00000000-0005-0000-0000-0000CC020000}"/>
    <cellStyle name="표준 2 2 2 2 2 15 19" xfId="717" xr:uid="{00000000-0005-0000-0000-0000CD020000}"/>
    <cellStyle name="표준 2 2 2 2 2 15 2" xfId="718" xr:uid="{00000000-0005-0000-0000-0000CE020000}"/>
    <cellStyle name="표준 2 2 2 2 2 15 20" xfId="719" xr:uid="{00000000-0005-0000-0000-0000CF020000}"/>
    <cellStyle name="표준 2 2 2 2 2 15 21" xfId="720" xr:uid="{00000000-0005-0000-0000-0000D0020000}"/>
    <cellStyle name="표준 2 2 2 2 2 15 22" xfId="721" xr:uid="{00000000-0005-0000-0000-0000D1020000}"/>
    <cellStyle name="표준 2 2 2 2 2 15 23" xfId="722" xr:uid="{00000000-0005-0000-0000-0000D2020000}"/>
    <cellStyle name="표준 2 2 2 2 2 15 24" xfId="723" xr:uid="{00000000-0005-0000-0000-0000D3020000}"/>
    <cellStyle name="표준 2 2 2 2 2 15 25" xfId="724" xr:uid="{00000000-0005-0000-0000-0000D4020000}"/>
    <cellStyle name="표준 2 2 2 2 2 15 26" xfId="725" xr:uid="{00000000-0005-0000-0000-0000D5020000}"/>
    <cellStyle name="표준 2 2 2 2 2 15 27" xfId="726" xr:uid="{00000000-0005-0000-0000-0000D6020000}"/>
    <cellStyle name="표준 2 2 2 2 2 15 28" xfId="727" xr:uid="{00000000-0005-0000-0000-0000D7020000}"/>
    <cellStyle name="표준 2 2 2 2 2 15 29" xfId="728" xr:uid="{00000000-0005-0000-0000-0000D8020000}"/>
    <cellStyle name="표준 2 2 2 2 2 15 3" xfId="729" xr:uid="{00000000-0005-0000-0000-0000D9020000}"/>
    <cellStyle name="표준 2 2 2 2 2 15 30" xfId="730" xr:uid="{00000000-0005-0000-0000-0000DA020000}"/>
    <cellStyle name="표준 2 2 2 2 2 15 31" xfId="731" xr:uid="{00000000-0005-0000-0000-0000DB020000}"/>
    <cellStyle name="표준 2 2 2 2 2 15 32" xfId="732" xr:uid="{00000000-0005-0000-0000-0000DC020000}"/>
    <cellStyle name="표준 2 2 2 2 2 15 4" xfId="733" xr:uid="{00000000-0005-0000-0000-0000DD020000}"/>
    <cellStyle name="표준 2 2 2 2 2 15 5" xfId="734" xr:uid="{00000000-0005-0000-0000-0000DE020000}"/>
    <cellStyle name="표준 2 2 2 2 2 15 6" xfId="735" xr:uid="{00000000-0005-0000-0000-0000DF020000}"/>
    <cellStyle name="표준 2 2 2 2 2 15 7" xfId="736" xr:uid="{00000000-0005-0000-0000-0000E0020000}"/>
    <cellStyle name="표준 2 2 2 2 2 15 8" xfId="737" xr:uid="{00000000-0005-0000-0000-0000E1020000}"/>
    <cellStyle name="표준 2 2 2 2 2 15 9" xfId="738" xr:uid="{00000000-0005-0000-0000-0000E2020000}"/>
    <cellStyle name="표준 2 2 2 2 2 16" xfId="739" xr:uid="{00000000-0005-0000-0000-0000E3020000}"/>
    <cellStyle name="표준 2 2 2 2 2 17" xfId="740" xr:uid="{00000000-0005-0000-0000-0000E4020000}"/>
    <cellStyle name="표준 2 2 2 2 2 18" xfId="741" xr:uid="{00000000-0005-0000-0000-0000E5020000}"/>
    <cellStyle name="표준 2 2 2 2 2 19" xfId="742" xr:uid="{00000000-0005-0000-0000-0000E6020000}"/>
    <cellStyle name="표준 2 2 2 2 2 2" xfId="743" xr:uid="{00000000-0005-0000-0000-0000E7020000}"/>
    <cellStyle name="표준 2 2 2 2 2 2 10" xfId="744" xr:uid="{00000000-0005-0000-0000-0000E8020000}"/>
    <cellStyle name="표준 2 2 2 2 2 2 11" xfId="745" xr:uid="{00000000-0005-0000-0000-0000E9020000}"/>
    <cellStyle name="표준 2 2 2 2 2 2 12" xfId="746" xr:uid="{00000000-0005-0000-0000-0000EA020000}"/>
    <cellStyle name="표준 2 2 2 2 2 2 13" xfId="747" xr:uid="{00000000-0005-0000-0000-0000EB020000}"/>
    <cellStyle name="표준 2 2 2 2 2 2 14" xfId="748" xr:uid="{00000000-0005-0000-0000-0000EC020000}"/>
    <cellStyle name="표준 2 2 2 2 2 2 15" xfId="749" xr:uid="{00000000-0005-0000-0000-0000ED020000}"/>
    <cellStyle name="표준 2 2 2 2 2 2 16" xfId="750" xr:uid="{00000000-0005-0000-0000-0000EE020000}"/>
    <cellStyle name="표준 2 2 2 2 2 2 17" xfId="751" xr:uid="{00000000-0005-0000-0000-0000EF020000}"/>
    <cellStyle name="표준 2 2 2 2 2 2 18" xfId="752" xr:uid="{00000000-0005-0000-0000-0000F0020000}"/>
    <cellStyle name="표준 2 2 2 2 2 2 19" xfId="753" xr:uid="{00000000-0005-0000-0000-0000F1020000}"/>
    <cellStyle name="표준 2 2 2 2 2 2 2" xfId="754" xr:uid="{00000000-0005-0000-0000-0000F2020000}"/>
    <cellStyle name="표준 2 2 2 2 2 2 2 10" xfId="755" xr:uid="{00000000-0005-0000-0000-0000F3020000}"/>
    <cellStyle name="표준 2 2 2 2 2 2 2 11" xfId="756" xr:uid="{00000000-0005-0000-0000-0000F4020000}"/>
    <cellStyle name="표준 2 2 2 2 2 2 2 12" xfId="757" xr:uid="{00000000-0005-0000-0000-0000F5020000}"/>
    <cellStyle name="표준 2 2 2 2 2 2 2 13" xfId="758" xr:uid="{00000000-0005-0000-0000-0000F6020000}"/>
    <cellStyle name="표준 2 2 2 2 2 2 2 14" xfId="759" xr:uid="{00000000-0005-0000-0000-0000F7020000}"/>
    <cellStyle name="표준 2 2 2 2 2 2 2 15" xfId="760" xr:uid="{00000000-0005-0000-0000-0000F8020000}"/>
    <cellStyle name="표준 2 2 2 2 2 2 2 16" xfId="761" xr:uid="{00000000-0005-0000-0000-0000F9020000}"/>
    <cellStyle name="표준 2 2 2 2 2 2 2 17" xfId="762" xr:uid="{00000000-0005-0000-0000-0000FA020000}"/>
    <cellStyle name="표준 2 2 2 2 2 2 2 18" xfId="763" xr:uid="{00000000-0005-0000-0000-0000FB020000}"/>
    <cellStyle name="표준 2 2 2 2 2 2 2 19" xfId="764" xr:uid="{00000000-0005-0000-0000-0000FC020000}"/>
    <cellStyle name="표준 2 2 2 2 2 2 2 2" xfId="765" xr:uid="{00000000-0005-0000-0000-0000FD020000}"/>
    <cellStyle name="표준 2 2 2 2 2 2 2 20" xfId="766" xr:uid="{00000000-0005-0000-0000-0000FE020000}"/>
    <cellStyle name="표준 2 2 2 2 2 2 2 21" xfId="767" xr:uid="{00000000-0005-0000-0000-0000FF020000}"/>
    <cellStyle name="표준 2 2 2 2 2 2 2 22" xfId="768" xr:uid="{00000000-0005-0000-0000-000000030000}"/>
    <cellStyle name="표준 2 2 2 2 2 2 2 23" xfId="769" xr:uid="{00000000-0005-0000-0000-000001030000}"/>
    <cellStyle name="표준 2 2 2 2 2 2 2 24" xfId="770" xr:uid="{00000000-0005-0000-0000-000002030000}"/>
    <cellStyle name="표준 2 2 2 2 2 2 2 25" xfId="771" xr:uid="{00000000-0005-0000-0000-000003030000}"/>
    <cellStyle name="표준 2 2 2 2 2 2 2 26" xfId="772" xr:uid="{00000000-0005-0000-0000-000004030000}"/>
    <cellStyle name="표준 2 2 2 2 2 2 2 27" xfId="773" xr:uid="{00000000-0005-0000-0000-000005030000}"/>
    <cellStyle name="표준 2 2 2 2 2 2 2 28" xfId="774" xr:uid="{00000000-0005-0000-0000-000006030000}"/>
    <cellStyle name="표준 2 2 2 2 2 2 2 29" xfId="775" xr:uid="{00000000-0005-0000-0000-000007030000}"/>
    <cellStyle name="표준 2 2 2 2 2 2 2 3" xfId="776" xr:uid="{00000000-0005-0000-0000-000008030000}"/>
    <cellStyle name="표준 2 2 2 2 2 2 2 30" xfId="777" xr:uid="{00000000-0005-0000-0000-000009030000}"/>
    <cellStyle name="표준 2 2 2 2 2 2 2 31" xfId="778" xr:uid="{00000000-0005-0000-0000-00000A030000}"/>
    <cellStyle name="표준 2 2 2 2 2 2 2 32" xfId="779" xr:uid="{00000000-0005-0000-0000-00000B030000}"/>
    <cellStyle name="표준 2 2 2 2 2 2 2 4" xfId="780" xr:uid="{00000000-0005-0000-0000-00000C030000}"/>
    <cellStyle name="표준 2 2 2 2 2 2 2 5" xfId="781" xr:uid="{00000000-0005-0000-0000-00000D030000}"/>
    <cellStyle name="표준 2 2 2 2 2 2 2 6" xfId="782" xr:uid="{00000000-0005-0000-0000-00000E030000}"/>
    <cellStyle name="표준 2 2 2 2 2 2 2 7" xfId="783" xr:uid="{00000000-0005-0000-0000-00000F030000}"/>
    <cellStyle name="표준 2 2 2 2 2 2 2 8" xfId="784" xr:uid="{00000000-0005-0000-0000-000010030000}"/>
    <cellStyle name="표준 2 2 2 2 2 2 2 9" xfId="785" xr:uid="{00000000-0005-0000-0000-000011030000}"/>
    <cellStyle name="표준 2 2 2 2 2 2 20" xfId="786" xr:uid="{00000000-0005-0000-0000-000012030000}"/>
    <cellStyle name="표준 2 2 2 2 2 2 21" xfId="787" xr:uid="{00000000-0005-0000-0000-000013030000}"/>
    <cellStyle name="표준 2 2 2 2 2 2 22" xfId="788" xr:uid="{00000000-0005-0000-0000-000014030000}"/>
    <cellStyle name="표준 2 2 2 2 2 2 23" xfId="789" xr:uid="{00000000-0005-0000-0000-000015030000}"/>
    <cellStyle name="표준 2 2 2 2 2 2 24" xfId="790" xr:uid="{00000000-0005-0000-0000-000016030000}"/>
    <cellStyle name="표준 2 2 2 2 2 2 25" xfId="791" xr:uid="{00000000-0005-0000-0000-000017030000}"/>
    <cellStyle name="표준 2 2 2 2 2 2 26" xfId="792" xr:uid="{00000000-0005-0000-0000-000018030000}"/>
    <cellStyle name="표준 2 2 2 2 2 2 27" xfId="793" xr:uid="{00000000-0005-0000-0000-000019030000}"/>
    <cellStyle name="표준 2 2 2 2 2 2 28" xfId="794" xr:uid="{00000000-0005-0000-0000-00001A030000}"/>
    <cellStyle name="표준 2 2 2 2 2 2 29" xfId="795" xr:uid="{00000000-0005-0000-0000-00001B030000}"/>
    <cellStyle name="표준 2 2 2 2 2 2 3" xfId="796" xr:uid="{00000000-0005-0000-0000-00001C030000}"/>
    <cellStyle name="표준 2 2 2 2 2 2 30" xfId="797" xr:uid="{00000000-0005-0000-0000-00001D030000}"/>
    <cellStyle name="표준 2 2 2 2 2 2 31" xfId="798" xr:uid="{00000000-0005-0000-0000-00001E030000}"/>
    <cellStyle name="표준 2 2 2 2 2 2 32" xfId="799" xr:uid="{00000000-0005-0000-0000-00001F030000}"/>
    <cellStyle name="표준 2 2 2 2 2 2 33" xfId="800" xr:uid="{00000000-0005-0000-0000-000020030000}"/>
    <cellStyle name="표준 2 2 2 2 2 2 34" xfId="801" xr:uid="{00000000-0005-0000-0000-000021030000}"/>
    <cellStyle name="표준 2 2 2 2 2 2 4" xfId="802" xr:uid="{00000000-0005-0000-0000-000022030000}"/>
    <cellStyle name="표준 2 2 2 2 2 2 5" xfId="803" xr:uid="{00000000-0005-0000-0000-000023030000}"/>
    <cellStyle name="표준 2 2 2 2 2 2 6" xfId="804" xr:uid="{00000000-0005-0000-0000-000024030000}"/>
    <cellStyle name="표준 2 2 2 2 2 2 7" xfId="805" xr:uid="{00000000-0005-0000-0000-000025030000}"/>
    <cellStyle name="표준 2 2 2 2 2 2 8" xfId="806" xr:uid="{00000000-0005-0000-0000-000026030000}"/>
    <cellStyle name="표준 2 2 2 2 2 2 9" xfId="807" xr:uid="{00000000-0005-0000-0000-000027030000}"/>
    <cellStyle name="표준 2 2 2 2 2 20" xfId="808" xr:uid="{00000000-0005-0000-0000-000028030000}"/>
    <cellStyle name="표준 2 2 2 2 2 21" xfId="809" xr:uid="{00000000-0005-0000-0000-000029030000}"/>
    <cellStyle name="표준 2 2 2 2 2 22" xfId="810" xr:uid="{00000000-0005-0000-0000-00002A030000}"/>
    <cellStyle name="표준 2 2 2 2 2 23" xfId="811" xr:uid="{00000000-0005-0000-0000-00002B030000}"/>
    <cellStyle name="표준 2 2 2 2 2 24" xfId="812" xr:uid="{00000000-0005-0000-0000-00002C030000}"/>
    <cellStyle name="표준 2 2 2 2 2 25" xfId="813" xr:uid="{00000000-0005-0000-0000-00002D030000}"/>
    <cellStyle name="표준 2 2 2 2 2 26" xfId="814" xr:uid="{00000000-0005-0000-0000-00002E030000}"/>
    <cellStyle name="표준 2 2 2 2 2 27" xfId="815" xr:uid="{00000000-0005-0000-0000-00002F030000}"/>
    <cellStyle name="표준 2 2 2 2 2 28" xfId="816" xr:uid="{00000000-0005-0000-0000-000030030000}"/>
    <cellStyle name="표준 2 2 2 2 2 29" xfId="817" xr:uid="{00000000-0005-0000-0000-000031030000}"/>
    <cellStyle name="표준 2 2 2 2 2 3" xfId="818" xr:uid="{00000000-0005-0000-0000-000032030000}"/>
    <cellStyle name="표준 2 2 2 2 2 30" xfId="819" xr:uid="{00000000-0005-0000-0000-000033030000}"/>
    <cellStyle name="표준 2 2 2 2 2 31" xfId="820" xr:uid="{00000000-0005-0000-0000-000034030000}"/>
    <cellStyle name="표준 2 2 2 2 2 32" xfId="821" xr:uid="{00000000-0005-0000-0000-000035030000}"/>
    <cellStyle name="표준 2 2 2 2 2 33" xfId="822" xr:uid="{00000000-0005-0000-0000-000036030000}"/>
    <cellStyle name="표준 2 2 2 2 2 34" xfId="823" xr:uid="{00000000-0005-0000-0000-000037030000}"/>
    <cellStyle name="표준 2 2 2 2 2 35" xfId="824" xr:uid="{00000000-0005-0000-0000-000038030000}"/>
    <cellStyle name="표준 2 2 2 2 2 36" xfId="825" xr:uid="{00000000-0005-0000-0000-000039030000}"/>
    <cellStyle name="표준 2 2 2 2 2 37" xfId="826" xr:uid="{00000000-0005-0000-0000-00003A030000}"/>
    <cellStyle name="표준 2 2 2 2 2 38" xfId="827" xr:uid="{00000000-0005-0000-0000-00003B030000}"/>
    <cellStyle name="표준 2 2 2 2 2 39" xfId="828" xr:uid="{00000000-0005-0000-0000-00003C030000}"/>
    <cellStyle name="표준 2 2 2 2 2 4" xfId="829" xr:uid="{00000000-0005-0000-0000-00003D030000}"/>
    <cellStyle name="표준 2 2 2 2 2 40" xfId="830" xr:uid="{00000000-0005-0000-0000-00003E030000}"/>
    <cellStyle name="표준 2 2 2 2 2 41" xfId="831" xr:uid="{00000000-0005-0000-0000-00003F030000}"/>
    <cellStyle name="표준 2 2 2 2 2 42" xfId="832" xr:uid="{00000000-0005-0000-0000-000040030000}"/>
    <cellStyle name="표준 2 2 2 2 2 43" xfId="833" xr:uid="{00000000-0005-0000-0000-000041030000}"/>
    <cellStyle name="표준 2 2 2 2 2 44" xfId="834" xr:uid="{00000000-0005-0000-0000-000042030000}"/>
    <cellStyle name="표준 2 2 2 2 2 45" xfId="835" xr:uid="{00000000-0005-0000-0000-000043030000}"/>
    <cellStyle name="표준 2 2 2 2 2 46" xfId="836" xr:uid="{00000000-0005-0000-0000-000044030000}"/>
    <cellStyle name="표준 2 2 2 2 2 5" xfId="837" xr:uid="{00000000-0005-0000-0000-000045030000}"/>
    <cellStyle name="표준 2 2 2 2 2 6" xfId="838" xr:uid="{00000000-0005-0000-0000-000046030000}"/>
    <cellStyle name="표준 2 2 2 2 2 7" xfId="839" xr:uid="{00000000-0005-0000-0000-000047030000}"/>
    <cellStyle name="표준 2 2 2 2 2 8" xfId="840" xr:uid="{00000000-0005-0000-0000-000048030000}"/>
    <cellStyle name="표준 2 2 2 2 2 9" xfId="841" xr:uid="{00000000-0005-0000-0000-000049030000}"/>
    <cellStyle name="표준 2 2 2 2 20" xfId="842" xr:uid="{00000000-0005-0000-0000-00004A030000}"/>
    <cellStyle name="표준 2 2 2 2 21" xfId="843" xr:uid="{00000000-0005-0000-0000-00004B030000}"/>
    <cellStyle name="표준 2 2 2 2 22" xfId="844" xr:uid="{00000000-0005-0000-0000-00004C030000}"/>
    <cellStyle name="표준 2 2 2 2 23" xfId="845" xr:uid="{00000000-0005-0000-0000-00004D030000}"/>
    <cellStyle name="표준 2 2 2 2 24" xfId="846" xr:uid="{00000000-0005-0000-0000-00004E030000}"/>
    <cellStyle name="표준 2 2 2 2 25" xfId="847" xr:uid="{00000000-0005-0000-0000-00004F030000}"/>
    <cellStyle name="표준 2 2 2 2 26" xfId="848" xr:uid="{00000000-0005-0000-0000-000050030000}"/>
    <cellStyle name="표준 2 2 2 2 27" xfId="849" xr:uid="{00000000-0005-0000-0000-000051030000}"/>
    <cellStyle name="표준 2 2 2 2 28" xfId="850" xr:uid="{00000000-0005-0000-0000-000052030000}"/>
    <cellStyle name="표준 2 2 2 2 29" xfId="851" xr:uid="{00000000-0005-0000-0000-000053030000}"/>
    <cellStyle name="표준 2 2 2 2 3" xfId="852" xr:uid="{00000000-0005-0000-0000-000054030000}"/>
    <cellStyle name="표준 2 2 2 2 30" xfId="853" xr:uid="{00000000-0005-0000-0000-000055030000}"/>
    <cellStyle name="표준 2 2 2 2 31" xfId="854" xr:uid="{00000000-0005-0000-0000-000056030000}"/>
    <cellStyle name="표준 2 2 2 2 32" xfId="855" xr:uid="{00000000-0005-0000-0000-000057030000}"/>
    <cellStyle name="표준 2 2 2 2 33" xfId="856" xr:uid="{00000000-0005-0000-0000-000058030000}"/>
    <cellStyle name="표준 2 2 2 2 34" xfId="857" xr:uid="{00000000-0005-0000-0000-000059030000}"/>
    <cellStyle name="표준 2 2 2 2 35" xfId="858" xr:uid="{00000000-0005-0000-0000-00005A030000}"/>
    <cellStyle name="표준 2 2 2 2 36" xfId="859" xr:uid="{00000000-0005-0000-0000-00005B030000}"/>
    <cellStyle name="표준 2 2 2 2 37" xfId="860" xr:uid="{00000000-0005-0000-0000-00005C030000}"/>
    <cellStyle name="표준 2 2 2 2 38" xfId="861" xr:uid="{00000000-0005-0000-0000-00005D030000}"/>
    <cellStyle name="표준 2 2 2 2 39" xfId="862" xr:uid="{00000000-0005-0000-0000-00005E030000}"/>
    <cellStyle name="표준 2 2 2 2 4" xfId="863" xr:uid="{00000000-0005-0000-0000-00005F030000}"/>
    <cellStyle name="표준 2 2 2 2 40" xfId="864" xr:uid="{00000000-0005-0000-0000-000060030000}"/>
    <cellStyle name="표준 2 2 2 2 41" xfId="865" xr:uid="{00000000-0005-0000-0000-000061030000}"/>
    <cellStyle name="표준 2 2 2 2 42" xfId="866" xr:uid="{00000000-0005-0000-0000-000062030000}"/>
    <cellStyle name="표준 2 2 2 2 43" xfId="867" xr:uid="{00000000-0005-0000-0000-000063030000}"/>
    <cellStyle name="표준 2 2 2 2 44" xfId="868" xr:uid="{00000000-0005-0000-0000-000064030000}"/>
    <cellStyle name="표준 2 2 2 2 45" xfId="869" xr:uid="{00000000-0005-0000-0000-000065030000}"/>
    <cellStyle name="표준 2 2 2 2 46" xfId="870" xr:uid="{00000000-0005-0000-0000-000066030000}"/>
    <cellStyle name="표준 2 2 2 2 47" xfId="871" xr:uid="{00000000-0005-0000-0000-000067030000}"/>
    <cellStyle name="표준 2 2 2 2 5" xfId="872" xr:uid="{00000000-0005-0000-0000-000068030000}"/>
    <cellStyle name="표준 2 2 2 2 6" xfId="873" xr:uid="{00000000-0005-0000-0000-000069030000}"/>
    <cellStyle name="표준 2 2 2 2 7" xfId="874" xr:uid="{00000000-0005-0000-0000-00006A030000}"/>
    <cellStyle name="표준 2 2 2 2 8" xfId="875" xr:uid="{00000000-0005-0000-0000-00006B030000}"/>
    <cellStyle name="표준 2 2 2 2 9" xfId="876" xr:uid="{00000000-0005-0000-0000-00006C030000}"/>
    <cellStyle name="표준 2 2 2 20" xfId="877" xr:uid="{00000000-0005-0000-0000-00006D030000}"/>
    <cellStyle name="표준 2 2 2 21" xfId="878" xr:uid="{00000000-0005-0000-0000-00006E030000}"/>
    <cellStyle name="표준 2 2 2 22" xfId="879" xr:uid="{00000000-0005-0000-0000-00006F030000}"/>
    <cellStyle name="표준 2 2 2 23" xfId="880" xr:uid="{00000000-0005-0000-0000-000070030000}"/>
    <cellStyle name="표준 2 2 2 24" xfId="881" xr:uid="{00000000-0005-0000-0000-000071030000}"/>
    <cellStyle name="표준 2 2 2 25" xfId="882" xr:uid="{00000000-0005-0000-0000-000072030000}"/>
    <cellStyle name="표준 2 2 2 26" xfId="883" xr:uid="{00000000-0005-0000-0000-000073030000}"/>
    <cellStyle name="표준 2 2 2 26 10" xfId="884" xr:uid="{00000000-0005-0000-0000-000074030000}"/>
    <cellStyle name="표준 2 2 2 26 11" xfId="885" xr:uid="{00000000-0005-0000-0000-000075030000}"/>
    <cellStyle name="표준 2 2 2 26 12" xfId="886" xr:uid="{00000000-0005-0000-0000-000076030000}"/>
    <cellStyle name="표준 2 2 2 26 13" xfId="887" xr:uid="{00000000-0005-0000-0000-000077030000}"/>
    <cellStyle name="표준 2 2 2 26 14" xfId="888" xr:uid="{00000000-0005-0000-0000-000078030000}"/>
    <cellStyle name="표준 2 2 2 26 15" xfId="889" xr:uid="{00000000-0005-0000-0000-000079030000}"/>
    <cellStyle name="표준 2 2 2 26 16" xfId="890" xr:uid="{00000000-0005-0000-0000-00007A030000}"/>
    <cellStyle name="표준 2 2 2 26 17" xfId="891" xr:uid="{00000000-0005-0000-0000-00007B030000}"/>
    <cellStyle name="표준 2 2 2 26 18" xfId="892" xr:uid="{00000000-0005-0000-0000-00007C030000}"/>
    <cellStyle name="표준 2 2 2 26 19" xfId="893" xr:uid="{00000000-0005-0000-0000-00007D030000}"/>
    <cellStyle name="표준 2 2 2 26 2" xfId="894" xr:uid="{00000000-0005-0000-0000-00007E030000}"/>
    <cellStyle name="표준 2 2 2 26 20" xfId="895" xr:uid="{00000000-0005-0000-0000-00007F030000}"/>
    <cellStyle name="표준 2 2 2 26 21" xfId="896" xr:uid="{00000000-0005-0000-0000-000080030000}"/>
    <cellStyle name="표준 2 2 2 26 22" xfId="897" xr:uid="{00000000-0005-0000-0000-000081030000}"/>
    <cellStyle name="표준 2 2 2 26 23" xfId="898" xr:uid="{00000000-0005-0000-0000-000082030000}"/>
    <cellStyle name="표준 2 2 2 26 24" xfId="899" xr:uid="{00000000-0005-0000-0000-000083030000}"/>
    <cellStyle name="표준 2 2 2 26 25" xfId="900" xr:uid="{00000000-0005-0000-0000-000084030000}"/>
    <cellStyle name="표준 2 2 2 26 26" xfId="901" xr:uid="{00000000-0005-0000-0000-000085030000}"/>
    <cellStyle name="표준 2 2 2 26 27" xfId="902" xr:uid="{00000000-0005-0000-0000-000086030000}"/>
    <cellStyle name="표준 2 2 2 26 28" xfId="903" xr:uid="{00000000-0005-0000-0000-000087030000}"/>
    <cellStyle name="표준 2 2 2 26 29" xfId="904" xr:uid="{00000000-0005-0000-0000-000088030000}"/>
    <cellStyle name="표준 2 2 2 26 3" xfId="905" xr:uid="{00000000-0005-0000-0000-000089030000}"/>
    <cellStyle name="표준 2 2 2 26 30" xfId="906" xr:uid="{00000000-0005-0000-0000-00008A030000}"/>
    <cellStyle name="표준 2 2 2 26 31" xfId="907" xr:uid="{00000000-0005-0000-0000-00008B030000}"/>
    <cellStyle name="표준 2 2 2 26 32" xfId="908" xr:uid="{00000000-0005-0000-0000-00008C030000}"/>
    <cellStyle name="표준 2 2 2 26 4" xfId="909" xr:uid="{00000000-0005-0000-0000-00008D030000}"/>
    <cellStyle name="표준 2 2 2 26 5" xfId="910" xr:uid="{00000000-0005-0000-0000-00008E030000}"/>
    <cellStyle name="표준 2 2 2 26 6" xfId="911" xr:uid="{00000000-0005-0000-0000-00008F030000}"/>
    <cellStyle name="표준 2 2 2 26 7" xfId="912" xr:uid="{00000000-0005-0000-0000-000090030000}"/>
    <cellStyle name="표준 2 2 2 26 8" xfId="913" xr:uid="{00000000-0005-0000-0000-000091030000}"/>
    <cellStyle name="표준 2 2 2 26 9" xfId="914" xr:uid="{00000000-0005-0000-0000-000092030000}"/>
    <cellStyle name="표준 2 2 2 27" xfId="915" xr:uid="{00000000-0005-0000-0000-000093030000}"/>
    <cellStyle name="표준 2 2 2 28" xfId="916" xr:uid="{00000000-0005-0000-0000-000094030000}"/>
    <cellStyle name="표준 2 2 2 29" xfId="917" xr:uid="{00000000-0005-0000-0000-000095030000}"/>
    <cellStyle name="표준 2 2 2 3" xfId="918" xr:uid="{00000000-0005-0000-0000-000096030000}"/>
    <cellStyle name="표준 2 2 2 30" xfId="919" xr:uid="{00000000-0005-0000-0000-000097030000}"/>
    <cellStyle name="표준 2 2 2 31" xfId="920" xr:uid="{00000000-0005-0000-0000-000098030000}"/>
    <cellStyle name="표준 2 2 2 32" xfId="921" xr:uid="{00000000-0005-0000-0000-000099030000}"/>
    <cellStyle name="표준 2 2 2 33" xfId="922" xr:uid="{00000000-0005-0000-0000-00009A030000}"/>
    <cellStyle name="표준 2 2 2 34" xfId="923" xr:uid="{00000000-0005-0000-0000-00009B030000}"/>
    <cellStyle name="표준 2 2 2 35" xfId="924" xr:uid="{00000000-0005-0000-0000-00009C030000}"/>
    <cellStyle name="표준 2 2 2 36" xfId="925" xr:uid="{00000000-0005-0000-0000-00009D030000}"/>
    <cellStyle name="표준 2 2 2 37" xfId="926" xr:uid="{00000000-0005-0000-0000-00009E030000}"/>
    <cellStyle name="표준 2 2 2 38" xfId="927" xr:uid="{00000000-0005-0000-0000-00009F030000}"/>
    <cellStyle name="표준 2 2 2 39" xfId="928" xr:uid="{00000000-0005-0000-0000-0000A0030000}"/>
    <cellStyle name="표준 2 2 2 4" xfId="929" xr:uid="{00000000-0005-0000-0000-0000A1030000}"/>
    <cellStyle name="표준 2 2 2 40" xfId="930" xr:uid="{00000000-0005-0000-0000-0000A2030000}"/>
    <cellStyle name="표준 2 2 2 41" xfId="931" xr:uid="{00000000-0005-0000-0000-0000A3030000}"/>
    <cellStyle name="표준 2 2 2 42" xfId="932" xr:uid="{00000000-0005-0000-0000-0000A4030000}"/>
    <cellStyle name="표준 2 2 2 43" xfId="933" xr:uid="{00000000-0005-0000-0000-0000A5030000}"/>
    <cellStyle name="표준 2 2 2 44" xfId="934" xr:uid="{00000000-0005-0000-0000-0000A6030000}"/>
    <cellStyle name="표준 2 2 2 45" xfId="935" xr:uid="{00000000-0005-0000-0000-0000A7030000}"/>
    <cellStyle name="표준 2 2 2 46" xfId="936" xr:uid="{00000000-0005-0000-0000-0000A8030000}"/>
    <cellStyle name="표준 2 2 2 47" xfId="937" xr:uid="{00000000-0005-0000-0000-0000A9030000}"/>
    <cellStyle name="표준 2 2 2 48" xfId="938" xr:uid="{00000000-0005-0000-0000-0000AA030000}"/>
    <cellStyle name="표준 2 2 2 49" xfId="939" xr:uid="{00000000-0005-0000-0000-0000AB030000}"/>
    <cellStyle name="표준 2 2 2 5" xfId="940" xr:uid="{00000000-0005-0000-0000-0000AC030000}"/>
    <cellStyle name="표준 2 2 2 50" xfId="941" xr:uid="{00000000-0005-0000-0000-0000AD030000}"/>
    <cellStyle name="표준 2 2 2 51" xfId="942" xr:uid="{00000000-0005-0000-0000-0000AE030000}"/>
    <cellStyle name="표준 2 2 2 52" xfId="943" xr:uid="{00000000-0005-0000-0000-0000AF030000}"/>
    <cellStyle name="표준 2 2 2 53" xfId="944" xr:uid="{00000000-0005-0000-0000-0000B0030000}"/>
    <cellStyle name="표준 2 2 2 54" xfId="945" xr:uid="{00000000-0005-0000-0000-0000B1030000}"/>
    <cellStyle name="표준 2 2 2 55" xfId="946" xr:uid="{00000000-0005-0000-0000-0000B2030000}"/>
    <cellStyle name="표준 2 2 2 56" xfId="947" xr:uid="{00000000-0005-0000-0000-0000B3030000}"/>
    <cellStyle name="표준 2 2 2 57" xfId="948" xr:uid="{00000000-0005-0000-0000-0000B4030000}"/>
    <cellStyle name="표준 2 2 2 6" xfId="949" xr:uid="{00000000-0005-0000-0000-0000B5030000}"/>
    <cellStyle name="표준 2 2 2 7" xfId="950" xr:uid="{00000000-0005-0000-0000-0000B6030000}"/>
    <cellStyle name="표준 2 2 2 8" xfId="951" xr:uid="{00000000-0005-0000-0000-0000B7030000}"/>
    <cellStyle name="표준 2 2 2 9" xfId="952" xr:uid="{00000000-0005-0000-0000-0000B8030000}"/>
    <cellStyle name="표준 2 2 20" xfId="953" xr:uid="{00000000-0005-0000-0000-0000B9030000}"/>
    <cellStyle name="표준 2 2 21" xfId="954" xr:uid="{00000000-0005-0000-0000-0000BA030000}"/>
    <cellStyle name="표준 2 2 22" xfId="955" xr:uid="{00000000-0005-0000-0000-0000BB030000}"/>
    <cellStyle name="표준 2 2 23" xfId="956" xr:uid="{00000000-0005-0000-0000-0000BC030000}"/>
    <cellStyle name="표준 2 2 24" xfId="957" xr:uid="{00000000-0005-0000-0000-0000BD030000}"/>
    <cellStyle name="표준 2 2 25" xfId="958" xr:uid="{00000000-0005-0000-0000-0000BE030000}"/>
    <cellStyle name="표준 2 2 26" xfId="959" xr:uid="{00000000-0005-0000-0000-0000BF030000}"/>
    <cellStyle name="표준 2 2 26 10" xfId="960" xr:uid="{00000000-0005-0000-0000-0000C0030000}"/>
    <cellStyle name="표준 2 2 26 11" xfId="961" xr:uid="{00000000-0005-0000-0000-0000C1030000}"/>
    <cellStyle name="표준 2 2 26 12" xfId="962" xr:uid="{00000000-0005-0000-0000-0000C2030000}"/>
    <cellStyle name="표준 2 2 26 13" xfId="963" xr:uid="{00000000-0005-0000-0000-0000C3030000}"/>
    <cellStyle name="표준 2 2 26 14" xfId="964" xr:uid="{00000000-0005-0000-0000-0000C4030000}"/>
    <cellStyle name="표준 2 2 26 15" xfId="965" xr:uid="{00000000-0005-0000-0000-0000C5030000}"/>
    <cellStyle name="표준 2 2 26 16" xfId="966" xr:uid="{00000000-0005-0000-0000-0000C6030000}"/>
    <cellStyle name="표준 2 2 26 17" xfId="967" xr:uid="{00000000-0005-0000-0000-0000C7030000}"/>
    <cellStyle name="표준 2 2 26 18" xfId="968" xr:uid="{00000000-0005-0000-0000-0000C8030000}"/>
    <cellStyle name="표준 2 2 26 19" xfId="969" xr:uid="{00000000-0005-0000-0000-0000C9030000}"/>
    <cellStyle name="표준 2 2 26 2" xfId="970" xr:uid="{00000000-0005-0000-0000-0000CA030000}"/>
    <cellStyle name="표준 2 2 26 20" xfId="971" xr:uid="{00000000-0005-0000-0000-0000CB030000}"/>
    <cellStyle name="표준 2 2 26 21" xfId="972" xr:uid="{00000000-0005-0000-0000-0000CC030000}"/>
    <cellStyle name="표준 2 2 26 22" xfId="973" xr:uid="{00000000-0005-0000-0000-0000CD030000}"/>
    <cellStyle name="표준 2 2 26 23" xfId="974" xr:uid="{00000000-0005-0000-0000-0000CE030000}"/>
    <cellStyle name="표준 2 2 26 24" xfId="975" xr:uid="{00000000-0005-0000-0000-0000CF030000}"/>
    <cellStyle name="표준 2 2 26 25" xfId="976" xr:uid="{00000000-0005-0000-0000-0000D0030000}"/>
    <cellStyle name="표준 2 2 26 26" xfId="977" xr:uid="{00000000-0005-0000-0000-0000D1030000}"/>
    <cellStyle name="표준 2 2 26 27" xfId="978" xr:uid="{00000000-0005-0000-0000-0000D2030000}"/>
    <cellStyle name="표준 2 2 26 28" xfId="979" xr:uid="{00000000-0005-0000-0000-0000D3030000}"/>
    <cellStyle name="표준 2 2 26 29" xfId="980" xr:uid="{00000000-0005-0000-0000-0000D4030000}"/>
    <cellStyle name="표준 2 2 26 3" xfId="981" xr:uid="{00000000-0005-0000-0000-0000D5030000}"/>
    <cellStyle name="표준 2 2 26 30" xfId="982" xr:uid="{00000000-0005-0000-0000-0000D6030000}"/>
    <cellStyle name="표준 2 2 26 31" xfId="983" xr:uid="{00000000-0005-0000-0000-0000D7030000}"/>
    <cellStyle name="표준 2 2 26 32" xfId="984" xr:uid="{00000000-0005-0000-0000-0000D8030000}"/>
    <cellStyle name="표준 2 2 26 4" xfId="985" xr:uid="{00000000-0005-0000-0000-0000D9030000}"/>
    <cellStyle name="표준 2 2 26 5" xfId="986" xr:uid="{00000000-0005-0000-0000-0000DA030000}"/>
    <cellStyle name="표준 2 2 26 6" xfId="987" xr:uid="{00000000-0005-0000-0000-0000DB030000}"/>
    <cellStyle name="표준 2 2 26 7" xfId="988" xr:uid="{00000000-0005-0000-0000-0000DC030000}"/>
    <cellStyle name="표준 2 2 26 8" xfId="989" xr:uid="{00000000-0005-0000-0000-0000DD030000}"/>
    <cellStyle name="표준 2 2 26 9" xfId="990" xr:uid="{00000000-0005-0000-0000-0000DE030000}"/>
    <cellStyle name="표준 2 2 27" xfId="991" xr:uid="{00000000-0005-0000-0000-0000DF030000}"/>
    <cellStyle name="표준 2 2 28" xfId="992" xr:uid="{00000000-0005-0000-0000-0000E0030000}"/>
    <cellStyle name="표준 2 2 29" xfId="993" xr:uid="{00000000-0005-0000-0000-0000E1030000}"/>
    <cellStyle name="표준 2 2 3" xfId="994" xr:uid="{00000000-0005-0000-0000-0000E2030000}"/>
    <cellStyle name="표준 2 2 3 10" xfId="995" xr:uid="{00000000-0005-0000-0000-0000E3030000}"/>
    <cellStyle name="표준 2 2 3 11" xfId="996" xr:uid="{00000000-0005-0000-0000-0000E4030000}"/>
    <cellStyle name="표준 2 2 3 12" xfId="997" xr:uid="{00000000-0005-0000-0000-0000E5030000}"/>
    <cellStyle name="표준 2 2 3 13" xfId="998" xr:uid="{00000000-0005-0000-0000-0000E6030000}"/>
    <cellStyle name="표준 2 2 3 14" xfId="999" xr:uid="{00000000-0005-0000-0000-0000E7030000}"/>
    <cellStyle name="표준 2 2 3 15" xfId="1000" xr:uid="{00000000-0005-0000-0000-0000E8030000}"/>
    <cellStyle name="표준 2 2 3 2" xfId="1001" xr:uid="{00000000-0005-0000-0000-0000E9030000}"/>
    <cellStyle name="표준 2 2 3 2 10" xfId="1002" xr:uid="{00000000-0005-0000-0000-0000EA030000}"/>
    <cellStyle name="표준 2 2 3 2 11" xfId="1003" xr:uid="{00000000-0005-0000-0000-0000EB030000}"/>
    <cellStyle name="표준 2 2 3 2 12" xfId="1004" xr:uid="{00000000-0005-0000-0000-0000EC030000}"/>
    <cellStyle name="표준 2 2 3 2 13" xfId="1005" xr:uid="{00000000-0005-0000-0000-0000ED030000}"/>
    <cellStyle name="표준 2 2 3 2 14" xfId="1006" xr:uid="{00000000-0005-0000-0000-0000EE030000}"/>
    <cellStyle name="표준 2 2 3 2 2" xfId="1007" xr:uid="{00000000-0005-0000-0000-0000EF030000}"/>
    <cellStyle name="표준 2 2 3 2 3" xfId="1008" xr:uid="{00000000-0005-0000-0000-0000F0030000}"/>
    <cellStyle name="표준 2 2 3 2 4" xfId="1009" xr:uid="{00000000-0005-0000-0000-0000F1030000}"/>
    <cellStyle name="표준 2 2 3 2 5" xfId="1010" xr:uid="{00000000-0005-0000-0000-0000F2030000}"/>
    <cellStyle name="표준 2 2 3 2 6" xfId="1011" xr:uid="{00000000-0005-0000-0000-0000F3030000}"/>
    <cellStyle name="표준 2 2 3 2 7" xfId="1012" xr:uid="{00000000-0005-0000-0000-0000F4030000}"/>
    <cellStyle name="표준 2 2 3 2 8" xfId="1013" xr:uid="{00000000-0005-0000-0000-0000F5030000}"/>
    <cellStyle name="표준 2 2 3 2 9" xfId="1014" xr:uid="{00000000-0005-0000-0000-0000F6030000}"/>
    <cellStyle name="표준 2 2 3 3" xfId="1015" xr:uid="{00000000-0005-0000-0000-0000F7030000}"/>
    <cellStyle name="표준 2 2 3 4" xfId="1016" xr:uid="{00000000-0005-0000-0000-0000F8030000}"/>
    <cellStyle name="표준 2 2 3 5" xfId="1017" xr:uid="{00000000-0005-0000-0000-0000F9030000}"/>
    <cellStyle name="표준 2 2 3 6" xfId="1018" xr:uid="{00000000-0005-0000-0000-0000FA030000}"/>
    <cellStyle name="표준 2 2 3 7" xfId="1019" xr:uid="{00000000-0005-0000-0000-0000FB030000}"/>
    <cellStyle name="표준 2 2 3 8" xfId="1020" xr:uid="{00000000-0005-0000-0000-0000FC030000}"/>
    <cellStyle name="표준 2 2 3 9" xfId="1021" xr:uid="{00000000-0005-0000-0000-0000FD030000}"/>
    <cellStyle name="표준 2 2 30" xfId="1022" xr:uid="{00000000-0005-0000-0000-0000FE030000}"/>
    <cellStyle name="표준 2 2 31" xfId="1023" xr:uid="{00000000-0005-0000-0000-0000FF030000}"/>
    <cellStyle name="표준 2 2 32" xfId="1024" xr:uid="{00000000-0005-0000-0000-000000040000}"/>
    <cellStyle name="표준 2 2 33" xfId="1025" xr:uid="{00000000-0005-0000-0000-000001040000}"/>
    <cellStyle name="표준 2 2 34" xfId="1026" xr:uid="{00000000-0005-0000-0000-000002040000}"/>
    <cellStyle name="표준 2 2 35" xfId="1027" xr:uid="{00000000-0005-0000-0000-000003040000}"/>
    <cellStyle name="표준 2 2 36" xfId="1028" xr:uid="{00000000-0005-0000-0000-000004040000}"/>
    <cellStyle name="표준 2 2 37" xfId="1029" xr:uid="{00000000-0005-0000-0000-000005040000}"/>
    <cellStyle name="표준 2 2 38" xfId="1030" xr:uid="{00000000-0005-0000-0000-000006040000}"/>
    <cellStyle name="표준 2 2 39" xfId="1031" xr:uid="{00000000-0005-0000-0000-000007040000}"/>
    <cellStyle name="표준 2 2 4" xfId="1032" xr:uid="{00000000-0005-0000-0000-000008040000}"/>
    <cellStyle name="표준 2 2 40" xfId="1033" xr:uid="{00000000-0005-0000-0000-000009040000}"/>
    <cellStyle name="표준 2 2 41" xfId="1034" xr:uid="{00000000-0005-0000-0000-00000A040000}"/>
    <cellStyle name="표준 2 2 42" xfId="1035" xr:uid="{00000000-0005-0000-0000-00000B040000}"/>
    <cellStyle name="표준 2 2 43" xfId="1036" xr:uid="{00000000-0005-0000-0000-00000C040000}"/>
    <cellStyle name="표준 2 2 44" xfId="1037" xr:uid="{00000000-0005-0000-0000-00000D040000}"/>
    <cellStyle name="표준 2 2 45" xfId="1038" xr:uid="{00000000-0005-0000-0000-00000E040000}"/>
    <cellStyle name="표준 2 2 46" xfId="1039" xr:uid="{00000000-0005-0000-0000-00000F040000}"/>
    <cellStyle name="표준 2 2 47" xfId="1040" xr:uid="{00000000-0005-0000-0000-000010040000}"/>
    <cellStyle name="표준 2 2 48" xfId="1041" xr:uid="{00000000-0005-0000-0000-000011040000}"/>
    <cellStyle name="표준 2 2 49" xfId="1042" xr:uid="{00000000-0005-0000-0000-000012040000}"/>
    <cellStyle name="표준 2 2 5" xfId="1043" xr:uid="{00000000-0005-0000-0000-000013040000}"/>
    <cellStyle name="표준 2 2 50" xfId="1044" xr:uid="{00000000-0005-0000-0000-000014040000}"/>
    <cellStyle name="표준 2 2 51" xfId="1045" xr:uid="{00000000-0005-0000-0000-000015040000}"/>
    <cellStyle name="표준 2 2 52" xfId="1046" xr:uid="{00000000-0005-0000-0000-000016040000}"/>
    <cellStyle name="표준 2 2 53" xfId="1047" xr:uid="{00000000-0005-0000-0000-000017040000}"/>
    <cellStyle name="표준 2 2 54" xfId="1048" xr:uid="{00000000-0005-0000-0000-000018040000}"/>
    <cellStyle name="표준 2 2 55" xfId="1049" xr:uid="{00000000-0005-0000-0000-000019040000}"/>
    <cellStyle name="표준 2 2 56" xfId="1050" xr:uid="{00000000-0005-0000-0000-00001A040000}"/>
    <cellStyle name="표준 2 2 57" xfId="1051" xr:uid="{00000000-0005-0000-0000-00001B040000}"/>
    <cellStyle name="표준 2 2 58" xfId="1052" xr:uid="{00000000-0005-0000-0000-00001C040000}"/>
    <cellStyle name="표준 2 2 6" xfId="1053" xr:uid="{00000000-0005-0000-0000-00001D040000}"/>
    <cellStyle name="표준 2 2 7" xfId="1054" xr:uid="{00000000-0005-0000-0000-00001E040000}"/>
    <cellStyle name="표준 2 2 8" xfId="1055" xr:uid="{00000000-0005-0000-0000-00001F040000}"/>
    <cellStyle name="표준 2 2 9" xfId="1056" xr:uid="{00000000-0005-0000-0000-000020040000}"/>
    <cellStyle name="표준 2 20" xfId="1057" xr:uid="{00000000-0005-0000-0000-000021040000}"/>
    <cellStyle name="표준 2 21" xfId="1058" xr:uid="{00000000-0005-0000-0000-000022040000}"/>
    <cellStyle name="표준 2 22" xfId="1059" xr:uid="{00000000-0005-0000-0000-000023040000}"/>
    <cellStyle name="표준 2 23" xfId="1060" xr:uid="{00000000-0005-0000-0000-000024040000}"/>
    <cellStyle name="표준 2 24" xfId="1061" xr:uid="{00000000-0005-0000-0000-000025040000}"/>
    <cellStyle name="표준 2 25" xfId="1062" xr:uid="{00000000-0005-0000-0000-000026040000}"/>
    <cellStyle name="표준 2 26" xfId="1063" xr:uid="{00000000-0005-0000-0000-000027040000}"/>
    <cellStyle name="표준 2 27" xfId="1064" xr:uid="{00000000-0005-0000-0000-000028040000}"/>
    <cellStyle name="표준 2 28" xfId="1065" xr:uid="{00000000-0005-0000-0000-000029040000}"/>
    <cellStyle name="표준 2 29" xfId="1066" xr:uid="{00000000-0005-0000-0000-00002A040000}"/>
    <cellStyle name="표준 2 3" xfId="1067" xr:uid="{00000000-0005-0000-0000-00002B040000}"/>
    <cellStyle name="표준 2 30" xfId="1068" xr:uid="{00000000-0005-0000-0000-00002C040000}"/>
    <cellStyle name="표준 2 31" xfId="1069" xr:uid="{00000000-0005-0000-0000-00002D040000}"/>
    <cellStyle name="표준 2 32" xfId="1070" xr:uid="{00000000-0005-0000-0000-00002E040000}"/>
    <cellStyle name="표준 2 33" xfId="1071" xr:uid="{00000000-0005-0000-0000-00002F040000}"/>
    <cellStyle name="표준 2 34" xfId="1072" xr:uid="{00000000-0005-0000-0000-000030040000}"/>
    <cellStyle name="표준 2 34 10" xfId="1073" xr:uid="{00000000-0005-0000-0000-000031040000}"/>
    <cellStyle name="표준 2 34 11" xfId="1074" xr:uid="{00000000-0005-0000-0000-000032040000}"/>
    <cellStyle name="표준 2 34 12" xfId="1075" xr:uid="{00000000-0005-0000-0000-000033040000}"/>
    <cellStyle name="표준 2 34 13" xfId="1076" xr:uid="{00000000-0005-0000-0000-000034040000}"/>
    <cellStyle name="표준 2 34 14" xfId="1077" xr:uid="{00000000-0005-0000-0000-000035040000}"/>
    <cellStyle name="표준 2 34 15" xfId="1078" xr:uid="{00000000-0005-0000-0000-000036040000}"/>
    <cellStyle name="표준 2 34 2" xfId="1079" xr:uid="{00000000-0005-0000-0000-000037040000}"/>
    <cellStyle name="표준 2 34 2 10" xfId="1080" xr:uid="{00000000-0005-0000-0000-000038040000}"/>
    <cellStyle name="표준 2 34 2 11" xfId="1081" xr:uid="{00000000-0005-0000-0000-000039040000}"/>
    <cellStyle name="표준 2 34 2 12" xfId="1082" xr:uid="{00000000-0005-0000-0000-00003A040000}"/>
    <cellStyle name="표준 2 34 2 13" xfId="1083" xr:uid="{00000000-0005-0000-0000-00003B040000}"/>
    <cellStyle name="표준 2 34 2 14" xfId="1084" xr:uid="{00000000-0005-0000-0000-00003C040000}"/>
    <cellStyle name="표준 2 34 2 2" xfId="1085" xr:uid="{00000000-0005-0000-0000-00003D040000}"/>
    <cellStyle name="표준 2 34 2 3" xfId="1086" xr:uid="{00000000-0005-0000-0000-00003E040000}"/>
    <cellStyle name="표준 2 34 2 4" xfId="1087" xr:uid="{00000000-0005-0000-0000-00003F040000}"/>
    <cellStyle name="표준 2 34 2 5" xfId="1088" xr:uid="{00000000-0005-0000-0000-000040040000}"/>
    <cellStyle name="표준 2 34 2 6" xfId="1089" xr:uid="{00000000-0005-0000-0000-000041040000}"/>
    <cellStyle name="표준 2 34 2 7" xfId="1090" xr:uid="{00000000-0005-0000-0000-000042040000}"/>
    <cellStyle name="표준 2 34 2 8" xfId="1091" xr:uid="{00000000-0005-0000-0000-000043040000}"/>
    <cellStyle name="표준 2 34 2 9" xfId="1092" xr:uid="{00000000-0005-0000-0000-000044040000}"/>
    <cellStyle name="표준 2 34 3" xfId="1093" xr:uid="{00000000-0005-0000-0000-000045040000}"/>
    <cellStyle name="표준 2 34 4" xfId="1094" xr:uid="{00000000-0005-0000-0000-000046040000}"/>
    <cellStyle name="표준 2 34 5" xfId="1095" xr:uid="{00000000-0005-0000-0000-000047040000}"/>
    <cellStyle name="표준 2 34 6" xfId="1096" xr:uid="{00000000-0005-0000-0000-000048040000}"/>
    <cellStyle name="표준 2 34 7" xfId="1097" xr:uid="{00000000-0005-0000-0000-000049040000}"/>
    <cellStyle name="표준 2 34 8" xfId="1098" xr:uid="{00000000-0005-0000-0000-00004A040000}"/>
    <cellStyle name="표준 2 34 9" xfId="1099" xr:uid="{00000000-0005-0000-0000-00004B040000}"/>
    <cellStyle name="표준 2 35" xfId="1100" xr:uid="{00000000-0005-0000-0000-00004C040000}"/>
    <cellStyle name="표준 2 36" xfId="1101" xr:uid="{00000000-0005-0000-0000-00004D040000}"/>
    <cellStyle name="표준 2 37" xfId="1102" xr:uid="{00000000-0005-0000-0000-00004E040000}"/>
    <cellStyle name="표준 2 38" xfId="1103" xr:uid="{00000000-0005-0000-0000-00004F040000}"/>
    <cellStyle name="표준 2 39" xfId="1104" xr:uid="{00000000-0005-0000-0000-000050040000}"/>
    <cellStyle name="표준 2 4" xfId="1105" xr:uid="{00000000-0005-0000-0000-000051040000}"/>
    <cellStyle name="표준 2 40" xfId="1106" xr:uid="{00000000-0005-0000-0000-000052040000}"/>
    <cellStyle name="표준 2 41" xfId="1107" xr:uid="{00000000-0005-0000-0000-000053040000}"/>
    <cellStyle name="표준 2 42" xfId="1108" xr:uid="{00000000-0005-0000-0000-000054040000}"/>
    <cellStyle name="표준 2 43" xfId="1109" xr:uid="{00000000-0005-0000-0000-000055040000}"/>
    <cellStyle name="표준 2 44" xfId="1110" xr:uid="{00000000-0005-0000-0000-000056040000}"/>
    <cellStyle name="표준 2 45" xfId="1111" xr:uid="{00000000-0005-0000-0000-000057040000}"/>
    <cellStyle name="표준 2 45 10" xfId="1112" xr:uid="{00000000-0005-0000-0000-000058040000}"/>
    <cellStyle name="표준 2 45 11" xfId="1113" xr:uid="{00000000-0005-0000-0000-000059040000}"/>
    <cellStyle name="표준 2 45 12" xfId="1114" xr:uid="{00000000-0005-0000-0000-00005A040000}"/>
    <cellStyle name="표준 2 45 13" xfId="1115" xr:uid="{00000000-0005-0000-0000-00005B040000}"/>
    <cellStyle name="표준 2 45 14" xfId="1116" xr:uid="{00000000-0005-0000-0000-00005C040000}"/>
    <cellStyle name="표준 2 45 2" xfId="1117" xr:uid="{00000000-0005-0000-0000-00005D040000}"/>
    <cellStyle name="표준 2 45 3" xfId="1118" xr:uid="{00000000-0005-0000-0000-00005E040000}"/>
    <cellStyle name="표준 2 45 4" xfId="1119" xr:uid="{00000000-0005-0000-0000-00005F040000}"/>
    <cellStyle name="표준 2 45 5" xfId="1120" xr:uid="{00000000-0005-0000-0000-000060040000}"/>
    <cellStyle name="표준 2 45 6" xfId="1121" xr:uid="{00000000-0005-0000-0000-000061040000}"/>
    <cellStyle name="표준 2 45 7" xfId="1122" xr:uid="{00000000-0005-0000-0000-000062040000}"/>
    <cellStyle name="표준 2 45 8" xfId="1123" xr:uid="{00000000-0005-0000-0000-000063040000}"/>
    <cellStyle name="표준 2 45 9" xfId="1124" xr:uid="{00000000-0005-0000-0000-000064040000}"/>
    <cellStyle name="표준 2 46" xfId="1125" xr:uid="{00000000-0005-0000-0000-000065040000}"/>
    <cellStyle name="표준 2 47" xfId="1126" xr:uid="{00000000-0005-0000-0000-000066040000}"/>
    <cellStyle name="표준 2 48" xfId="1127" xr:uid="{00000000-0005-0000-0000-000067040000}"/>
    <cellStyle name="표준 2 49" xfId="1128" xr:uid="{00000000-0005-0000-0000-000068040000}"/>
    <cellStyle name="표준 2 5" xfId="1129" xr:uid="{00000000-0005-0000-0000-000069040000}"/>
    <cellStyle name="표준 2 50" xfId="1130" xr:uid="{00000000-0005-0000-0000-00006A040000}"/>
    <cellStyle name="표준 2 51" xfId="1131" xr:uid="{00000000-0005-0000-0000-00006B040000}"/>
    <cellStyle name="표준 2 52" xfId="1132" xr:uid="{00000000-0005-0000-0000-00006C040000}"/>
    <cellStyle name="표준 2 53" xfId="1133" xr:uid="{00000000-0005-0000-0000-00006D040000}"/>
    <cellStyle name="표준 2 54" xfId="1134" xr:uid="{00000000-0005-0000-0000-00006E040000}"/>
    <cellStyle name="표준 2 55" xfId="1135" xr:uid="{00000000-0005-0000-0000-00006F040000}"/>
    <cellStyle name="표준 2 56" xfId="1136" xr:uid="{00000000-0005-0000-0000-000070040000}"/>
    <cellStyle name="표준 2 57" xfId="1137" xr:uid="{00000000-0005-0000-0000-000071040000}"/>
    <cellStyle name="표준 2 58" xfId="1138" xr:uid="{00000000-0005-0000-0000-000072040000}"/>
    <cellStyle name="표준 2 59" xfId="1139" xr:uid="{00000000-0005-0000-0000-000073040000}"/>
    <cellStyle name="표준 2 6" xfId="1140" xr:uid="{00000000-0005-0000-0000-000074040000}"/>
    <cellStyle name="표준 2 60" xfId="1141" xr:uid="{00000000-0005-0000-0000-000075040000}"/>
    <cellStyle name="표준 2 61" xfId="1142" xr:uid="{00000000-0005-0000-0000-000076040000}"/>
    <cellStyle name="표준 2 62" xfId="1143" xr:uid="{00000000-0005-0000-0000-000077040000}"/>
    <cellStyle name="표준 2 7" xfId="1144" xr:uid="{00000000-0005-0000-0000-000078040000}"/>
    <cellStyle name="표준 2 8" xfId="1145" xr:uid="{00000000-0005-0000-0000-000079040000}"/>
    <cellStyle name="표준 2 9" xfId="1146" xr:uid="{00000000-0005-0000-0000-00007A040000}"/>
    <cellStyle name="표준 20 10" xfId="1147" xr:uid="{00000000-0005-0000-0000-00007B040000}"/>
    <cellStyle name="표준 20 11" xfId="1148" xr:uid="{00000000-0005-0000-0000-00007C040000}"/>
    <cellStyle name="표준 20 12" xfId="1149" xr:uid="{00000000-0005-0000-0000-00007D040000}"/>
    <cellStyle name="표준 20 13" xfId="1150" xr:uid="{00000000-0005-0000-0000-00007E040000}"/>
    <cellStyle name="표준 20 14" xfId="1151" xr:uid="{00000000-0005-0000-0000-00007F040000}"/>
    <cellStyle name="표준 20 15" xfId="1152" xr:uid="{00000000-0005-0000-0000-000080040000}"/>
    <cellStyle name="표준 20 16" xfId="1153" xr:uid="{00000000-0005-0000-0000-000081040000}"/>
    <cellStyle name="표준 20 17" xfId="1154" xr:uid="{00000000-0005-0000-0000-000082040000}"/>
    <cellStyle name="표준 20 18" xfId="1155" xr:uid="{00000000-0005-0000-0000-000083040000}"/>
    <cellStyle name="표준 20 19" xfId="1156" xr:uid="{00000000-0005-0000-0000-000084040000}"/>
    <cellStyle name="표준 20 2" xfId="1157" xr:uid="{00000000-0005-0000-0000-000085040000}"/>
    <cellStyle name="표준 20 20" xfId="1158" xr:uid="{00000000-0005-0000-0000-000086040000}"/>
    <cellStyle name="표준 20 21" xfId="1159" xr:uid="{00000000-0005-0000-0000-000087040000}"/>
    <cellStyle name="표준 20 22" xfId="1160" xr:uid="{00000000-0005-0000-0000-000088040000}"/>
    <cellStyle name="표준 20 23" xfId="1161" xr:uid="{00000000-0005-0000-0000-000089040000}"/>
    <cellStyle name="표준 20 24" xfId="1162" xr:uid="{00000000-0005-0000-0000-00008A040000}"/>
    <cellStyle name="표준 20 25" xfId="1163" xr:uid="{00000000-0005-0000-0000-00008B040000}"/>
    <cellStyle name="표준 20 26" xfId="1164" xr:uid="{00000000-0005-0000-0000-00008C040000}"/>
    <cellStyle name="표준 20 27" xfId="1165" xr:uid="{00000000-0005-0000-0000-00008D040000}"/>
    <cellStyle name="표준 20 28" xfId="1166" xr:uid="{00000000-0005-0000-0000-00008E040000}"/>
    <cellStyle name="표준 20 29" xfId="1167" xr:uid="{00000000-0005-0000-0000-00008F040000}"/>
    <cellStyle name="표준 20 3" xfId="1168" xr:uid="{00000000-0005-0000-0000-000090040000}"/>
    <cellStyle name="표준 20 30" xfId="1169" xr:uid="{00000000-0005-0000-0000-000091040000}"/>
    <cellStyle name="표준 20 31" xfId="1170" xr:uid="{00000000-0005-0000-0000-000092040000}"/>
    <cellStyle name="표준 20 32" xfId="1171" xr:uid="{00000000-0005-0000-0000-000093040000}"/>
    <cellStyle name="표준 20 33" xfId="1172" xr:uid="{00000000-0005-0000-0000-000094040000}"/>
    <cellStyle name="표준 20 34" xfId="1173" xr:uid="{00000000-0005-0000-0000-000095040000}"/>
    <cellStyle name="표준 20 35" xfId="1174" xr:uid="{00000000-0005-0000-0000-000096040000}"/>
    <cellStyle name="표준 20 36" xfId="1175" xr:uid="{00000000-0005-0000-0000-000097040000}"/>
    <cellStyle name="표준 20 37" xfId="1176" xr:uid="{00000000-0005-0000-0000-000098040000}"/>
    <cellStyle name="표준 20 38" xfId="1177" xr:uid="{00000000-0005-0000-0000-000099040000}"/>
    <cellStyle name="표준 20 39" xfId="1178" xr:uid="{00000000-0005-0000-0000-00009A040000}"/>
    <cellStyle name="표준 20 4" xfId="1179" xr:uid="{00000000-0005-0000-0000-00009B040000}"/>
    <cellStyle name="표준 20 40" xfId="1180" xr:uid="{00000000-0005-0000-0000-00009C040000}"/>
    <cellStyle name="표준 20 41" xfId="1181" xr:uid="{00000000-0005-0000-0000-00009D040000}"/>
    <cellStyle name="표준 20 42" xfId="1182" xr:uid="{00000000-0005-0000-0000-00009E040000}"/>
    <cellStyle name="표준 20 43" xfId="1183" xr:uid="{00000000-0005-0000-0000-00009F040000}"/>
    <cellStyle name="표준 20 44" xfId="1184" xr:uid="{00000000-0005-0000-0000-0000A0040000}"/>
    <cellStyle name="표준 20 45" xfId="1185" xr:uid="{00000000-0005-0000-0000-0000A1040000}"/>
    <cellStyle name="표준 20 46" xfId="1186" xr:uid="{00000000-0005-0000-0000-0000A2040000}"/>
    <cellStyle name="표준 20 47" xfId="1187" xr:uid="{00000000-0005-0000-0000-0000A3040000}"/>
    <cellStyle name="표준 20 48" xfId="1188" xr:uid="{00000000-0005-0000-0000-0000A4040000}"/>
    <cellStyle name="표준 20 49" xfId="1189" xr:uid="{00000000-0005-0000-0000-0000A5040000}"/>
    <cellStyle name="표준 20 5" xfId="1190" xr:uid="{00000000-0005-0000-0000-0000A6040000}"/>
    <cellStyle name="표준 20 50" xfId="1191" xr:uid="{00000000-0005-0000-0000-0000A7040000}"/>
    <cellStyle name="표준 20 51" xfId="1192" xr:uid="{00000000-0005-0000-0000-0000A8040000}"/>
    <cellStyle name="표준 20 52" xfId="1193" xr:uid="{00000000-0005-0000-0000-0000A9040000}"/>
    <cellStyle name="표준 20 53" xfId="1194" xr:uid="{00000000-0005-0000-0000-0000AA040000}"/>
    <cellStyle name="표준 20 54" xfId="1195" xr:uid="{00000000-0005-0000-0000-0000AB040000}"/>
    <cellStyle name="표준 20 55" xfId="1196" xr:uid="{00000000-0005-0000-0000-0000AC040000}"/>
    <cellStyle name="표준 20 56" xfId="1197" xr:uid="{00000000-0005-0000-0000-0000AD040000}"/>
    <cellStyle name="표준 20 6" xfId="1198" xr:uid="{00000000-0005-0000-0000-0000AE040000}"/>
    <cellStyle name="표준 20 7" xfId="1199" xr:uid="{00000000-0005-0000-0000-0000AF040000}"/>
    <cellStyle name="표준 20 8" xfId="1200" xr:uid="{00000000-0005-0000-0000-0000B0040000}"/>
    <cellStyle name="표준 20 9" xfId="1201" xr:uid="{00000000-0005-0000-0000-0000B1040000}"/>
    <cellStyle name="표준 200" xfId="1202" xr:uid="{00000000-0005-0000-0000-0000B2040000}"/>
    <cellStyle name="표준 201" xfId="1203" xr:uid="{00000000-0005-0000-0000-0000B3040000}"/>
    <cellStyle name="표준 202" xfId="1204" xr:uid="{00000000-0005-0000-0000-0000B4040000}"/>
    <cellStyle name="표준 203" xfId="1205" xr:uid="{00000000-0005-0000-0000-0000B5040000}"/>
    <cellStyle name="표준 204" xfId="1206" xr:uid="{00000000-0005-0000-0000-0000B6040000}"/>
    <cellStyle name="표준 205" xfId="1207" xr:uid="{00000000-0005-0000-0000-0000B7040000}"/>
    <cellStyle name="표준 206" xfId="1208" xr:uid="{00000000-0005-0000-0000-0000B8040000}"/>
    <cellStyle name="표준 207" xfId="1209" xr:uid="{00000000-0005-0000-0000-0000B9040000}"/>
    <cellStyle name="표준 208" xfId="1210" xr:uid="{00000000-0005-0000-0000-0000BA040000}"/>
    <cellStyle name="표준 209" xfId="1211" xr:uid="{00000000-0005-0000-0000-0000BB040000}"/>
    <cellStyle name="표준 21" xfId="1212" xr:uid="{00000000-0005-0000-0000-0000BC040000}"/>
    <cellStyle name="표준 21 2" xfId="1213" xr:uid="{00000000-0005-0000-0000-0000BD040000}"/>
    <cellStyle name="표준 210" xfId="1214" xr:uid="{00000000-0005-0000-0000-0000BE040000}"/>
    <cellStyle name="표준 211" xfId="1215" xr:uid="{00000000-0005-0000-0000-0000BF040000}"/>
    <cellStyle name="표준 212" xfId="1216" xr:uid="{00000000-0005-0000-0000-0000C0040000}"/>
    <cellStyle name="표준 213" xfId="1217" xr:uid="{00000000-0005-0000-0000-0000C1040000}"/>
    <cellStyle name="표준 214" xfId="1218" xr:uid="{00000000-0005-0000-0000-0000C2040000}"/>
    <cellStyle name="표준 215" xfId="1219" xr:uid="{00000000-0005-0000-0000-0000C3040000}"/>
    <cellStyle name="표준 216" xfId="1220" xr:uid="{00000000-0005-0000-0000-0000C4040000}"/>
    <cellStyle name="표준 217" xfId="1221" xr:uid="{00000000-0005-0000-0000-0000C5040000}"/>
    <cellStyle name="표준 218" xfId="1222" xr:uid="{00000000-0005-0000-0000-0000C6040000}"/>
    <cellStyle name="표준 219" xfId="1223" xr:uid="{00000000-0005-0000-0000-0000C7040000}"/>
    <cellStyle name="표준 22" xfId="1224" xr:uid="{00000000-0005-0000-0000-0000C8040000}"/>
    <cellStyle name="표준 22 2" xfId="1225" xr:uid="{00000000-0005-0000-0000-0000C9040000}"/>
    <cellStyle name="표준 220" xfId="1226" xr:uid="{00000000-0005-0000-0000-0000CA040000}"/>
    <cellStyle name="표준 221" xfId="1227" xr:uid="{00000000-0005-0000-0000-0000CB040000}"/>
    <cellStyle name="표준 222" xfId="1228" xr:uid="{00000000-0005-0000-0000-0000CC040000}"/>
    <cellStyle name="표준 223" xfId="1229" xr:uid="{00000000-0005-0000-0000-0000CD040000}"/>
    <cellStyle name="표준 224" xfId="1230" xr:uid="{00000000-0005-0000-0000-0000CE040000}"/>
    <cellStyle name="표준 225" xfId="1231" xr:uid="{00000000-0005-0000-0000-0000CF040000}"/>
    <cellStyle name="표준 226" xfId="1232" xr:uid="{00000000-0005-0000-0000-0000D0040000}"/>
    <cellStyle name="표준 227" xfId="1233" xr:uid="{00000000-0005-0000-0000-0000D1040000}"/>
    <cellStyle name="표준 228" xfId="1234" xr:uid="{00000000-0005-0000-0000-0000D2040000}"/>
    <cellStyle name="표준 229" xfId="1235" xr:uid="{00000000-0005-0000-0000-0000D3040000}"/>
    <cellStyle name="표준 23" xfId="1236" xr:uid="{00000000-0005-0000-0000-0000D4040000}"/>
    <cellStyle name="표준 23 2" xfId="1237" xr:uid="{00000000-0005-0000-0000-0000D5040000}"/>
    <cellStyle name="표준 230" xfId="1238" xr:uid="{00000000-0005-0000-0000-0000D6040000}"/>
    <cellStyle name="표준 231" xfId="1239" xr:uid="{00000000-0005-0000-0000-0000D7040000}"/>
    <cellStyle name="표준 232" xfId="1240" xr:uid="{00000000-0005-0000-0000-0000D8040000}"/>
    <cellStyle name="표준 233" xfId="1241" xr:uid="{00000000-0005-0000-0000-0000D9040000}"/>
    <cellStyle name="표준 234" xfId="1242" xr:uid="{00000000-0005-0000-0000-0000DA040000}"/>
    <cellStyle name="표준 235" xfId="1243" xr:uid="{00000000-0005-0000-0000-0000DB040000}"/>
    <cellStyle name="표준 236" xfId="1244" xr:uid="{00000000-0005-0000-0000-0000DC040000}"/>
    <cellStyle name="표준 237" xfId="1245" xr:uid="{00000000-0005-0000-0000-0000DD040000}"/>
    <cellStyle name="표준 238" xfId="1246" xr:uid="{00000000-0005-0000-0000-0000DE040000}"/>
    <cellStyle name="표준 239" xfId="1247" xr:uid="{00000000-0005-0000-0000-0000DF040000}"/>
    <cellStyle name="표준 24" xfId="1248" xr:uid="{00000000-0005-0000-0000-0000E0040000}"/>
    <cellStyle name="표준 24 2" xfId="1249" xr:uid="{00000000-0005-0000-0000-0000E1040000}"/>
    <cellStyle name="표준 240" xfId="1250" xr:uid="{00000000-0005-0000-0000-0000E2040000}"/>
    <cellStyle name="표준 241" xfId="1251" xr:uid="{00000000-0005-0000-0000-0000E3040000}"/>
    <cellStyle name="표준 242" xfId="1252" xr:uid="{00000000-0005-0000-0000-0000E4040000}"/>
    <cellStyle name="표준 25" xfId="1253" xr:uid="{00000000-0005-0000-0000-0000E5040000}"/>
    <cellStyle name="표준 25 2" xfId="1254" xr:uid="{00000000-0005-0000-0000-0000E6040000}"/>
    <cellStyle name="표준 26" xfId="1255" xr:uid="{00000000-0005-0000-0000-0000E7040000}"/>
    <cellStyle name="표준 26 2" xfId="1256" xr:uid="{00000000-0005-0000-0000-0000E8040000}"/>
    <cellStyle name="표준 27" xfId="1257" xr:uid="{00000000-0005-0000-0000-0000E9040000}"/>
    <cellStyle name="표준 28" xfId="1258" xr:uid="{00000000-0005-0000-0000-0000EA040000}"/>
    <cellStyle name="표준 29" xfId="1259" xr:uid="{00000000-0005-0000-0000-0000EB040000}"/>
    <cellStyle name="표준 3 2" xfId="1260" xr:uid="{00000000-0005-0000-0000-0000EC040000}"/>
    <cellStyle name="표준 30" xfId="1261" xr:uid="{00000000-0005-0000-0000-0000ED040000}"/>
    <cellStyle name="표준 31" xfId="1262" xr:uid="{00000000-0005-0000-0000-0000EE040000}"/>
    <cellStyle name="표준 32" xfId="1263" xr:uid="{00000000-0005-0000-0000-0000EF040000}"/>
    <cellStyle name="표준 33" xfId="1264" xr:uid="{00000000-0005-0000-0000-0000F0040000}"/>
    <cellStyle name="표준 33 2" xfId="1265" xr:uid="{00000000-0005-0000-0000-0000F1040000}"/>
    <cellStyle name="표준 34" xfId="1266" xr:uid="{00000000-0005-0000-0000-0000F2040000}"/>
    <cellStyle name="표준 34 2" xfId="1267" xr:uid="{00000000-0005-0000-0000-0000F3040000}"/>
    <cellStyle name="표준 35" xfId="1268" xr:uid="{00000000-0005-0000-0000-0000F4040000}"/>
    <cellStyle name="표준 35 2" xfId="1269" xr:uid="{00000000-0005-0000-0000-0000F5040000}"/>
    <cellStyle name="표준 36" xfId="1270" xr:uid="{00000000-0005-0000-0000-0000F6040000}"/>
    <cellStyle name="표준 36 2" xfId="1271" xr:uid="{00000000-0005-0000-0000-0000F7040000}"/>
    <cellStyle name="표준 37" xfId="1272" xr:uid="{00000000-0005-0000-0000-0000F8040000}"/>
    <cellStyle name="표준 38" xfId="1273" xr:uid="{00000000-0005-0000-0000-0000F9040000}"/>
    <cellStyle name="표준 39 10" xfId="1274" xr:uid="{00000000-0005-0000-0000-0000FA040000}"/>
    <cellStyle name="표준 39 11" xfId="1275" xr:uid="{00000000-0005-0000-0000-0000FB040000}"/>
    <cellStyle name="표준 39 12" xfId="1276" xr:uid="{00000000-0005-0000-0000-0000FC040000}"/>
    <cellStyle name="표준 39 13" xfId="1277" xr:uid="{00000000-0005-0000-0000-0000FD040000}"/>
    <cellStyle name="표준 39 14" xfId="1278" xr:uid="{00000000-0005-0000-0000-0000FE040000}"/>
    <cellStyle name="표준 39 15" xfId="1279" xr:uid="{00000000-0005-0000-0000-0000FF040000}"/>
    <cellStyle name="표준 39 16" xfId="1280" xr:uid="{00000000-0005-0000-0000-000000050000}"/>
    <cellStyle name="표준 39 17" xfId="1281" xr:uid="{00000000-0005-0000-0000-000001050000}"/>
    <cellStyle name="표준 39 18" xfId="1282" xr:uid="{00000000-0005-0000-0000-000002050000}"/>
    <cellStyle name="표준 39 19" xfId="1283" xr:uid="{00000000-0005-0000-0000-000003050000}"/>
    <cellStyle name="표준 39 2" xfId="1284" xr:uid="{00000000-0005-0000-0000-000004050000}"/>
    <cellStyle name="표준 39 20" xfId="1285" xr:uid="{00000000-0005-0000-0000-000005050000}"/>
    <cellStyle name="표준 39 21" xfId="1286" xr:uid="{00000000-0005-0000-0000-000006050000}"/>
    <cellStyle name="표준 39 22" xfId="1287" xr:uid="{00000000-0005-0000-0000-000007050000}"/>
    <cellStyle name="표준 39 23" xfId="1288" xr:uid="{00000000-0005-0000-0000-000008050000}"/>
    <cellStyle name="표준 39 24" xfId="1289" xr:uid="{00000000-0005-0000-0000-000009050000}"/>
    <cellStyle name="표준 39 25" xfId="1290" xr:uid="{00000000-0005-0000-0000-00000A050000}"/>
    <cellStyle name="표준 39 26" xfId="1291" xr:uid="{00000000-0005-0000-0000-00000B050000}"/>
    <cellStyle name="표준 39 27" xfId="1292" xr:uid="{00000000-0005-0000-0000-00000C050000}"/>
    <cellStyle name="표준 39 28" xfId="1293" xr:uid="{00000000-0005-0000-0000-00000D050000}"/>
    <cellStyle name="표준 39 29" xfId="1294" xr:uid="{00000000-0005-0000-0000-00000E050000}"/>
    <cellStyle name="표준 39 3" xfId="1295" xr:uid="{00000000-0005-0000-0000-00000F050000}"/>
    <cellStyle name="표준 39 30" xfId="1296" xr:uid="{00000000-0005-0000-0000-000010050000}"/>
    <cellStyle name="표준 39 31" xfId="1297" xr:uid="{00000000-0005-0000-0000-000011050000}"/>
    <cellStyle name="표준 39 32" xfId="1298" xr:uid="{00000000-0005-0000-0000-000012050000}"/>
    <cellStyle name="표준 39 4" xfId="1299" xr:uid="{00000000-0005-0000-0000-000013050000}"/>
    <cellStyle name="표준 39 5" xfId="1300" xr:uid="{00000000-0005-0000-0000-000014050000}"/>
    <cellStyle name="표준 39 6" xfId="1301" xr:uid="{00000000-0005-0000-0000-000015050000}"/>
    <cellStyle name="표준 39 7" xfId="1302" xr:uid="{00000000-0005-0000-0000-000016050000}"/>
    <cellStyle name="표준 39 8" xfId="1303" xr:uid="{00000000-0005-0000-0000-000017050000}"/>
    <cellStyle name="표준 39 9" xfId="1304" xr:uid="{00000000-0005-0000-0000-000018050000}"/>
    <cellStyle name="표준 4" xfId="1305" xr:uid="{00000000-0005-0000-0000-000019050000}"/>
    <cellStyle name="표준 4 10" xfId="1306" xr:uid="{00000000-0005-0000-0000-00001A050000}"/>
    <cellStyle name="표준 4 11" xfId="1307" xr:uid="{00000000-0005-0000-0000-00001B050000}"/>
    <cellStyle name="표준 4 12" xfId="1308" xr:uid="{00000000-0005-0000-0000-00001C050000}"/>
    <cellStyle name="표준 4 13" xfId="1309" xr:uid="{00000000-0005-0000-0000-00001D050000}"/>
    <cellStyle name="표준 4 14" xfId="1310" xr:uid="{00000000-0005-0000-0000-00001E050000}"/>
    <cellStyle name="표준 4 15" xfId="1311" xr:uid="{00000000-0005-0000-0000-00001F050000}"/>
    <cellStyle name="표준 4 16" xfId="1312" xr:uid="{00000000-0005-0000-0000-000020050000}"/>
    <cellStyle name="표준 4 17" xfId="1313" xr:uid="{00000000-0005-0000-0000-000021050000}"/>
    <cellStyle name="표준 4 18" xfId="1314" xr:uid="{00000000-0005-0000-0000-000022050000}"/>
    <cellStyle name="표준 4 19" xfId="1315" xr:uid="{00000000-0005-0000-0000-000023050000}"/>
    <cellStyle name="표준 4 2" xfId="1316" xr:uid="{00000000-0005-0000-0000-000024050000}"/>
    <cellStyle name="표준 4 20" xfId="1317" xr:uid="{00000000-0005-0000-0000-000025050000}"/>
    <cellStyle name="표준 4 21" xfId="1318" xr:uid="{00000000-0005-0000-0000-000026050000}"/>
    <cellStyle name="표준 4 22" xfId="1319" xr:uid="{00000000-0005-0000-0000-000027050000}"/>
    <cellStyle name="표준 4 23" xfId="1320" xr:uid="{00000000-0005-0000-0000-000028050000}"/>
    <cellStyle name="표준 4 24" xfId="1321" xr:uid="{00000000-0005-0000-0000-000029050000}"/>
    <cellStyle name="표준 4 25" xfId="1322" xr:uid="{00000000-0005-0000-0000-00002A050000}"/>
    <cellStyle name="표준 4 26" xfId="1323" xr:uid="{00000000-0005-0000-0000-00002B050000}"/>
    <cellStyle name="표준 4 27" xfId="1324" xr:uid="{00000000-0005-0000-0000-00002C050000}"/>
    <cellStyle name="표준 4 28" xfId="1325" xr:uid="{00000000-0005-0000-0000-00002D050000}"/>
    <cellStyle name="표준 4 29" xfId="1326" xr:uid="{00000000-0005-0000-0000-00002E050000}"/>
    <cellStyle name="표준 4 3" xfId="1327" xr:uid="{00000000-0005-0000-0000-00002F050000}"/>
    <cellStyle name="표준 4 30" xfId="1328" xr:uid="{00000000-0005-0000-0000-000030050000}"/>
    <cellStyle name="표준 4 31" xfId="1329" xr:uid="{00000000-0005-0000-0000-000031050000}"/>
    <cellStyle name="표준 4 32" xfId="1330" xr:uid="{00000000-0005-0000-0000-000032050000}"/>
    <cellStyle name="표준 4 33" xfId="1331" xr:uid="{00000000-0005-0000-0000-000033050000}"/>
    <cellStyle name="표준 4 34" xfId="1332" xr:uid="{00000000-0005-0000-0000-000034050000}"/>
    <cellStyle name="표준 4 35" xfId="1333" xr:uid="{00000000-0005-0000-0000-000035050000}"/>
    <cellStyle name="표준 4 36" xfId="1334" xr:uid="{00000000-0005-0000-0000-000036050000}"/>
    <cellStyle name="표준 4 37" xfId="1335" xr:uid="{00000000-0005-0000-0000-000037050000}"/>
    <cellStyle name="표준 4 38" xfId="1336" xr:uid="{00000000-0005-0000-0000-000038050000}"/>
    <cellStyle name="표준 4 39" xfId="1337" xr:uid="{00000000-0005-0000-0000-000039050000}"/>
    <cellStyle name="표준 4 4" xfId="1338" xr:uid="{00000000-0005-0000-0000-00003A050000}"/>
    <cellStyle name="표준 4 40" xfId="1339" xr:uid="{00000000-0005-0000-0000-00003B050000}"/>
    <cellStyle name="표준 4 41" xfId="1340" xr:uid="{00000000-0005-0000-0000-00003C050000}"/>
    <cellStyle name="표준 4 42" xfId="1341" xr:uid="{00000000-0005-0000-0000-00003D050000}"/>
    <cellStyle name="표준 4 43" xfId="1342" xr:uid="{00000000-0005-0000-0000-00003E050000}"/>
    <cellStyle name="표준 4 44" xfId="1343" xr:uid="{00000000-0005-0000-0000-00003F050000}"/>
    <cellStyle name="표준 4 45" xfId="1344" xr:uid="{00000000-0005-0000-0000-000040050000}"/>
    <cellStyle name="표준 4 46" xfId="1345" xr:uid="{00000000-0005-0000-0000-000041050000}"/>
    <cellStyle name="표준 4 47" xfId="1346" xr:uid="{00000000-0005-0000-0000-000042050000}"/>
    <cellStyle name="표준 4 48" xfId="1347" xr:uid="{00000000-0005-0000-0000-000043050000}"/>
    <cellStyle name="표준 4 49" xfId="1348" xr:uid="{00000000-0005-0000-0000-000044050000}"/>
    <cellStyle name="표준 4 5" xfId="1349" xr:uid="{00000000-0005-0000-0000-000045050000}"/>
    <cellStyle name="표준 4 50" xfId="1350" xr:uid="{00000000-0005-0000-0000-000046050000}"/>
    <cellStyle name="표준 4 51" xfId="1351" xr:uid="{00000000-0005-0000-0000-000047050000}"/>
    <cellStyle name="표준 4 52" xfId="1352" xr:uid="{00000000-0005-0000-0000-000048050000}"/>
    <cellStyle name="표준 4 53" xfId="1353" xr:uid="{00000000-0005-0000-0000-000049050000}"/>
    <cellStyle name="표준 4 54" xfId="1354" xr:uid="{00000000-0005-0000-0000-00004A050000}"/>
    <cellStyle name="표준 4 55" xfId="1355" xr:uid="{00000000-0005-0000-0000-00004B050000}"/>
    <cellStyle name="표준 4 56" xfId="1356" xr:uid="{00000000-0005-0000-0000-00004C050000}"/>
    <cellStyle name="표준 4 6" xfId="1357" xr:uid="{00000000-0005-0000-0000-00004D050000}"/>
    <cellStyle name="표준 4 7" xfId="1358" xr:uid="{00000000-0005-0000-0000-00004E050000}"/>
    <cellStyle name="표준 4 8" xfId="1359" xr:uid="{00000000-0005-0000-0000-00004F050000}"/>
    <cellStyle name="표준 4 9" xfId="1360" xr:uid="{00000000-0005-0000-0000-000050050000}"/>
    <cellStyle name="표준 40 10" xfId="1361" xr:uid="{00000000-0005-0000-0000-000051050000}"/>
    <cellStyle name="표준 40 11" xfId="1362" xr:uid="{00000000-0005-0000-0000-000052050000}"/>
    <cellStyle name="표준 40 12" xfId="1363" xr:uid="{00000000-0005-0000-0000-000053050000}"/>
    <cellStyle name="표준 40 13" xfId="1364" xr:uid="{00000000-0005-0000-0000-000054050000}"/>
    <cellStyle name="표준 40 14" xfId="1365" xr:uid="{00000000-0005-0000-0000-000055050000}"/>
    <cellStyle name="표준 40 2" xfId="1366" xr:uid="{00000000-0005-0000-0000-000056050000}"/>
    <cellStyle name="표준 40 3" xfId="1367" xr:uid="{00000000-0005-0000-0000-000057050000}"/>
    <cellStyle name="표준 40 4" xfId="1368" xr:uid="{00000000-0005-0000-0000-000058050000}"/>
    <cellStyle name="표준 40 5" xfId="1369" xr:uid="{00000000-0005-0000-0000-000059050000}"/>
    <cellStyle name="표준 40 6" xfId="1370" xr:uid="{00000000-0005-0000-0000-00005A050000}"/>
    <cellStyle name="표준 40 7" xfId="1371" xr:uid="{00000000-0005-0000-0000-00005B050000}"/>
    <cellStyle name="표준 40 8" xfId="1372" xr:uid="{00000000-0005-0000-0000-00005C050000}"/>
    <cellStyle name="표준 40 9" xfId="1373" xr:uid="{00000000-0005-0000-0000-00005D050000}"/>
    <cellStyle name="표준 43" xfId="1374" xr:uid="{00000000-0005-0000-0000-00005E050000}"/>
    <cellStyle name="표준 44" xfId="1375" xr:uid="{00000000-0005-0000-0000-00005F050000}"/>
    <cellStyle name="표준 45" xfId="1376" xr:uid="{00000000-0005-0000-0000-000060050000}"/>
    <cellStyle name="표준 47" xfId="1377" xr:uid="{00000000-0005-0000-0000-000061050000}"/>
    <cellStyle name="표준 48" xfId="1378" xr:uid="{00000000-0005-0000-0000-000062050000}"/>
    <cellStyle name="표준 49" xfId="1379" xr:uid="{00000000-0005-0000-0000-000063050000}"/>
    <cellStyle name="표준 5 10" xfId="1380" xr:uid="{00000000-0005-0000-0000-000064050000}"/>
    <cellStyle name="표준 5 11" xfId="1381" xr:uid="{00000000-0005-0000-0000-000065050000}"/>
    <cellStyle name="표준 5 12" xfId="1382" xr:uid="{00000000-0005-0000-0000-000066050000}"/>
    <cellStyle name="표준 5 13" xfId="1383" xr:uid="{00000000-0005-0000-0000-000067050000}"/>
    <cellStyle name="표준 5 14" xfId="1384" xr:uid="{00000000-0005-0000-0000-000068050000}"/>
    <cellStyle name="표준 5 15" xfId="1385" xr:uid="{00000000-0005-0000-0000-000069050000}"/>
    <cellStyle name="표준 5 16" xfId="1386" xr:uid="{00000000-0005-0000-0000-00006A050000}"/>
    <cellStyle name="표준 5 17" xfId="1387" xr:uid="{00000000-0005-0000-0000-00006B050000}"/>
    <cellStyle name="표준 5 18" xfId="1388" xr:uid="{00000000-0005-0000-0000-00006C050000}"/>
    <cellStyle name="표준 5 19" xfId="1389" xr:uid="{00000000-0005-0000-0000-00006D050000}"/>
    <cellStyle name="표준 5 2" xfId="1390" xr:uid="{00000000-0005-0000-0000-00006E050000}"/>
    <cellStyle name="표준 5 20" xfId="1391" xr:uid="{00000000-0005-0000-0000-00006F050000}"/>
    <cellStyle name="표준 5 21" xfId="1392" xr:uid="{00000000-0005-0000-0000-000070050000}"/>
    <cellStyle name="표준 5 22" xfId="1393" xr:uid="{00000000-0005-0000-0000-000071050000}"/>
    <cellStyle name="표준 5 23" xfId="1394" xr:uid="{00000000-0005-0000-0000-000072050000}"/>
    <cellStyle name="표준 5 24" xfId="1395" xr:uid="{00000000-0005-0000-0000-000073050000}"/>
    <cellStyle name="표준 5 25" xfId="1396" xr:uid="{00000000-0005-0000-0000-000074050000}"/>
    <cellStyle name="표준 5 26" xfId="1397" xr:uid="{00000000-0005-0000-0000-000075050000}"/>
    <cellStyle name="표준 5 27" xfId="1398" xr:uid="{00000000-0005-0000-0000-000076050000}"/>
    <cellStyle name="표준 5 28" xfId="1399" xr:uid="{00000000-0005-0000-0000-000077050000}"/>
    <cellStyle name="표준 5 29" xfId="1400" xr:uid="{00000000-0005-0000-0000-000078050000}"/>
    <cellStyle name="표준 5 3" xfId="1401" xr:uid="{00000000-0005-0000-0000-000079050000}"/>
    <cellStyle name="표준 5 30" xfId="1402" xr:uid="{00000000-0005-0000-0000-00007A050000}"/>
    <cellStyle name="표준 5 31" xfId="1403" xr:uid="{00000000-0005-0000-0000-00007B050000}"/>
    <cellStyle name="표준 5 32" xfId="1404" xr:uid="{00000000-0005-0000-0000-00007C050000}"/>
    <cellStyle name="표준 5 33" xfId="1405" xr:uid="{00000000-0005-0000-0000-00007D050000}"/>
    <cellStyle name="표준 5 34" xfId="1406" xr:uid="{00000000-0005-0000-0000-00007E050000}"/>
    <cellStyle name="표준 5 35" xfId="1407" xr:uid="{00000000-0005-0000-0000-00007F050000}"/>
    <cellStyle name="표준 5 36" xfId="1408" xr:uid="{00000000-0005-0000-0000-000080050000}"/>
    <cellStyle name="표준 5 37" xfId="1409" xr:uid="{00000000-0005-0000-0000-000081050000}"/>
    <cellStyle name="표준 5 38" xfId="1410" xr:uid="{00000000-0005-0000-0000-000082050000}"/>
    <cellStyle name="표준 5 39" xfId="1411" xr:uid="{00000000-0005-0000-0000-000083050000}"/>
    <cellStyle name="표준 5 4" xfId="1412" xr:uid="{00000000-0005-0000-0000-000084050000}"/>
    <cellStyle name="표준 5 40" xfId="1413" xr:uid="{00000000-0005-0000-0000-000085050000}"/>
    <cellStyle name="표준 5 41" xfId="1414" xr:uid="{00000000-0005-0000-0000-000086050000}"/>
    <cellStyle name="표준 5 42" xfId="1415" xr:uid="{00000000-0005-0000-0000-000087050000}"/>
    <cellStyle name="표준 5 43" xfId="1416" xr:uid="{00000000-0005-0000-0000-000088050000}"/>
    <cellStyle name="표준 5 44" xfId="1417" xr:uid="{00000000-0005-0000-0000-000089050000}"/>
    <cellStyle name="표준 5 45" xfId="1418" xr:uid="{00000000-0005-0000-0000-00008A050000}"/>
    <cellStyle name="표준 5 46" xfId="1419" xr:uid="{00000000-0005-0000-0000-00008B050000}"/>
    <cellStyle name="표준 5 47" xfId="1420" xr:uid="{00000000-0005-0000-0000-00008C050000}"/>
    <cellStyle name="표준 5 48" xfId="1421" xr:uid="{00000000-0005-0000-0000-00008D050000}"/>
    <cellStyle name="표준 5 49" xfId="1422" xr:uid="{00000000-0005-0000-0000-00008E050000}"/>
    <cellStyle name="표준 5 5" xfId="1423" xr:uid="{00000000-0005-0000-0000-00008F050000}"/>
    <cellStyle name="표준 5 50" xfId="1424" xr:uid="{00000000-0005-0000-0000-000090050000}"/>
    <cellStyle name="표준 5 51" xfId="1425" xr:uid="{00000000-0005-0000-0000-000091050000}"/>
    <cellStyle name="표준 5 52" xfId="1426" xr:uid="{00000000-0005-0000-0000-000092050000}"/>
    <cellStyle name="표준 5 53" xfId="1427" xr:uid="{00000000-0005-0000-0000-000093050000}"/>
    <cellStyle name="표준 5 54" xfId="1428" xr:uid="{00000000-0005-0000-0000-000094050000}"/>
    <cellStyle name="표준 5 55" xfId="1429" xr:uid="{00000000-0005-0000-0000-000095050000}"/>
    <cellStyle name="표준 5 56" xfId="1430" xr:uid="{00000000-0005-0000-0000-000096050000}"/>
    <cellStyle name="표준 5 6" xfId="1431" xr:uid="{00000000-0005-0000-0000-000097050000}"/>
    <cellStyle name="표준 5 7" xfId="1432" xr:uid="{00000000-0005-0000-0000-000098050000}"/>
    <cellStyle name="표준 5 8" xfId="1433" xr:uid="{00000000-0005-0000-0000-000099050000}"/>
    <cellStyle name="표준 5 9" xfId="1434" xr:uid="{00000000-0005-0000-0000-00009A050000}"/>
    <cellStyle name="표준 50" xfId="1435" xr:uid="{00000000-0005-0000-0000-00009B050000}"/>
    <cellStyle name="표준 51" xfId="1436" xr:uid="{00000000-0005-0000-0000-00009C050000}"/>
    <cellStyle name="표준 52" xfId="1437" xr:uid="{00000000-0005-0000-0000-00009D050000}"/>
    <cellStyle name="표준 53" xfId="1438" xr:uid="{00000000-0005-0000-0000-00009E050000}"/>
    <cellStyle name="표준 54" xfId="1439" xr:uid="{00000000-0005-0000-0000-00009F050000}"/>
    <cellStyle name="표준 54 10" xfId="1440" xr:uid="{00000000-0005-0000-0000-0000A0050000}"/>
    <cellStyle name="표준 54 11" xfId="1441" xr:uid="{00000000-0005-0000-0000-0000A1050000}"/>
    <cellStyle name="표준 54 12" xfId="1442" xr:uid="{00000000-0005-0000-0000-0000A2050000}"/>
    <cellStyle name="표준 54 13" xfId="1443" xr:uid="{00000000-0005-0000-0000-0000A3050000}"/>
    <cellStyle name="표준 54 14" xfId="1444" xr:uid="{00000000-0005-0000-0000-0000A4050000}"/>
    <cellStyle name="표준 54 15" xfId="1445" xr:uid="{00000000-0005-0000-0000-0000A5050000}"/>
    <cellStyle name="표준 54 16" xfId="1446" xr:uid="{00000000-0005-0000-0000-0000A6050000}"/>
    <cellStyle name="표준 54 17" xfId="1447" xr:uid="{00000000-0005-0000-0000-0000A7050000}"/>
    <cellStyle name="표준 54 18" xfId="1448" xr:uid="{00000000-0005-0000-0000-0000A8050000}"/>
    <cellStyle name="표준 54 19" xfId="1449" xr:uid="{00000000-0005-0000-0000-0000A9050000}"/>
    <cellStyle name="표준 54 2" xfId="1450" xr:uid="{00000000-0005-0000-0000-0000AA050000}"/>
    <cellStyle name="표준 54 20" xfId="1451" xr:uid="{00000000-0005-0000-0000-0000AB050000}"/>
    <cellStyle name="표준 54 21" xfId="1452" xr:uid="{00000000-0005-0000-0000-0000AC050000}"/>
    <cellStyle name="표준 54 22" xfId="1453" xr:uid="{00000000-0005-0000-0000-0000AD050000}"/>
    <cellStyle name="표준 54 23" xfId="1454" xr:uid="{00000000-0005-0000-0000-0000AE050000}"/>
    <cellStyle name="표준 54 24" xfId="1455" xr:uid="{00000000-0005-0000-0000-0000AF050000}"/>
    <cellStyle name="표준 54 25" xfId="1456" xr:uid="{00000000-0005-0000-0000-0000B0050000}"/>
    <cellStyle name="표준 54 26" xfId="1457" xr:uid="{00000000-0005-0000-0000-0000B1050000}"/>
    <cellStyle name="표준 54 27" xfId="1458" xr:uid="{00000000-0005-0000-0000-0000B2050000}"/>
    <cellStyle name="표준 54 28" xfId="1459" xr:uid="{00000000-0005-0000-0000-0000B3050000}"/>
    <cellStyle name="표준 54 29" xfId="1460" xr:uid="{00000000-0005-0000-0000-0000B4050000}"/>
    <cellStyle name="표준 54 3" xfId="1461" xr:uid="{00000000-0005-0000-0000-0000B5050000}"/>
    <cellStyle name="표준 54 30" xfId="1462" xr:uid="{00000000-0005-0000-0000-0000B6050000}"/>
    <cellStyle name="표준 54 31" xfId="1463" xr:uid="{00000000-0005-0000-0000-0000B7050000}"/>
    <cellStyle name="표준 54 32" xfId="1464" xr:uid="{00000000-0005-0000-0000-0000B8050000}"/>
    <cellStyle name="표준 54 33" xfId="1465" xr:uid="{00000000-0005-0000-0000-0000B9050000}"/>
    <cellStyle name="표준 54 34" xfId="1466" xr:uid="{00000000-0005-0000-0000-0000BA050000}"/>
    <cellStyle name="표준 54 35" xfId="1467" xr:uid="{00000000-0005-0000-0000-0000BB050000}"/>
    <cellStyle name="표준 54 36" xfId="1468" xr:uid="{00000000-0005-0000-0000-0000BC050000}"/>
    <cellStyle name="표준 54 37" xfId="1469" xr:uid="{00000000-0005-0000-0000-0000BD050000}"/>
    <cellStyle name="표준 54 38" xfId="1470" xr:uid="{00000000-0005-0000-0000-0000BE050000}"/>
    <cellStyle name="표준 54 39" xfId="1471" xr:uid="{00000000-0005-0000-0000-0000BF050000}"/>
    <cellStyle name="표준 54 4" xfId="1472" xr:uid="{00000000-0005-0000-0000-0000C0050000}"/>
    <cellStyle name="표준 54 40" xfId="1473" xr:uid="{00000000-0005-0000-0000-0000C1050000}"/>
    <cellStyle name="표준 54 41" xfId="1474" xr:uid="{00000000-0005-0000-0000-0000C2050000}"/>
    <cellStyle name="표준 54 42" xfId="1475" xr:uid="{00000000-0005-0000-0000-0000C3050000}"/>
    <cellStyle name="표준 54 43" xfId="1476" xr:uid="{00000000-0005-0000-0000-0000C4050000}"/>
    <cellStyle name="표준 54 44" xfId="1477" xr:uid="{00000000-0005-0000-0000-0000C5050000}"/>
    <cellStyle name="표준 54 45" xfId="1478" xr:uid="{00000000-0005-0000-0000-0000C6050000}"/>
    <cellStyle name="표준 54 46" xfId="1479" xr:uid="{00000000-0005-0000-0000-0000C7050000}"/>
    <cellStyle name="표준 54 47" xfId="1480" xr:uid="{00000000-0005-0000-0000-0000C8050000}"/>
    <cellStyle name="표준 54 48" xfId="1481" xr:uid="{00000000-0005-0000-0000-0000C9050000}"/>
    <cellStyle name="표준 54 49" xfId="1482" xr:uid="{00000000-0005-0000-0000-0000CA050000}"/>
    <cellStyle name="표준 54 5" xfId="1483" xr:uid="{00000000-0005-0000-0000-0000CB050000}"/>
    <cellStyle name="표준 54 50" xfId="1484" xr:uid="{00000000-0005-0000-0000-0000CC050000}"/>
    <cellStyle name="표준 54 51" xfId="1485" xr:uid="{00000000-0005-0000-0000-0000CD050000}"/>
    <cellStyle name="표준 54 52" xfId="1486" xr:uid="{00000000-0005-0000-0000-0000CE050000}"/>
    <cellStyle name="표준 54 53" xfId="1487" xr:uid="{00000000-0005-0000-0000-0000CF050000}"/>
    <cellStyle name="표준 54 54" xfId="1488" xr:uid="{00000000-0005-0000-0000-0000D0050000}"/>
    <cellStyle name="표준 54 55" xfId="1489" xr:uid="{00000000-0005-0000-0000-0000D1050000}"/>
    <cellStyle name="표준 54 56" xfId="1490" xr:uid="{00000000-0005-0000-0000-0000D2050000}"/>
    <cellStyle name="표준 54 6" xfId="1491" xr:uid="{00000000-0005-0000-0000-0000D3050000}"/>
    <cellStyle name="표준 54 7" xfId="1492" xr:uid="{00000000-0005-0000-0000-0000D4050000}"/>
    <cellStyle name="표준 54 8" xfId="1493" xr:uid="{00000000-0005-0000-0000-0000D5050000}"/>
    <cellStyle name="표준 54 9" xfId="1494" xr:uid="{00000000-0005-0000-0000-0000D6050000}"/>
    <cellStyle name="표준 55" xfId="1495" xr:uid="{00000000-0005-0000-0000-0000D7050000}"/>
    <cellStyle name="표준 56" xfId="1496" xr:uid="{00000000-0005-0000-0000-0000D8050000}"/>
    <cellStyle name="표준 57" xfId="1497" xr:uid="{00000000-0005-0000-0000-0000D9050000}"/>
    <cellStyle name="표준 58" xfId="1498" xr:uid="{00000000-0005-0000-0000-0000DA050000}"/>
    <cellStyle name="표준 59" xfId="1499" xr:uid="{00000000-0005-0000-0000-0000DB050000}"/>
    <cellStyle name="표준 6 10" xfId="1500" xr:uid="{00000000-0005-0000-0000-0000DC050000}"/>
    <cellStyle name="표준 6 11" xfId="1501" xr:uid="{00000000-0005-0000-0000-0000DD050000}"/>
    <cellStyle name="표준 6 12" xfId="1502" xr:uid="{00000000-0005-0000-0000-0000DE050000}"/>
    <cellStyle name="표준 6 13" xfId="1503" xr:uid="{00000000-0005-0000-0000-0000DF050000}"/>
    <cellStyle name="표준 6 14" xfId="1504" xr:uid="{00000000-0005-0000-0000-0000E0050000}"/>
    <cellStyle name="표준 6 15" xfId="1505" xr:uid="{00000000-0005-0000-0000-0000E1050000}"/>
    <cellStyle name="표준 6 16" xfId="1506" xr:uid="{00000000-0005-0000-0000-0000E2050000}"/>
    <cellStyle name="표준 6 17" xfId="1507" xr:uid="{00000000-0005-0000-0000-0000E3050000}"/>
    <cellStyle name="표준 6 18" xfId="1508" xr:uid="{00000000-0005-0000-0000-0000E4050000}"/>
    <cellStyle name="표준 6 19" xfId="1509" xr:uid="{00000000-0005-0000-0000-0000E5050000}"/>
    <cellStyle name="표준 6 2" xfId="1510" xr:uid="{00000000-0005-0000-0000-0000E6050000}"/>
    <cellStyle name="표준 6 20" xfId="1511" xr:uid="{00000000-0005-0000-0000-0000E7050000}"/>
    <cellStyle name="표준 6 21" xfId="1512" xr:uid="{00000000-0005-0000-0000-0000E8050000}"/>
    <cellStyle name="표준 6 22" xfId="1513" xr:uid="{00000000-0005-0000-0000-0000E9050000}"/>
    <cellStyle name="표준 6 23" xfId="1514" xr:uid="{00000000-0005-0000-0000-0000EA050000}"/>
    <cellStyle name="표준 6 24" xfId="1515" xr:uid="{00000000-0005-0000-0000-0000EB050000}"/>
    <cellStyle name="표준 6 25" xfId="1516" xr:uid="{00000000-0005-0000-0000-0000EC050000}"/>
    <cellStyle name="표준 6 26" xfId="1517" xr:uid="{00000000-0005-0000-0000-0000ED050000}"/>
    <cellStyle name="표준 6 27" xfId="1518" xr:uid="{00000000-0005-0000-0000-0000EE050000}"/>
    <cellStyle name="표준 6 28" xfId="1519" xr:uid="{00000000-0005-0000-0000-0000EF050000}"/>
    <cellStyle name="표준 6 29" xfId="1520" xr:uid="{00000000-0005-0000-0000-0000F0050000}"/>
    <cellStyle name="표준 6 3" xfId="1521" xr:uid="{00000000-0005-0000-0000-0000F1050000}"/>
    <cellStyle name="표준 6 30" xfId="1522" xr:uid="{00000000-0005-0000-0000-0000F2050000}"/>
    <cellStyle name="표준 6 31" xfId="1523" xr:uid="{00000000-0005-0000-0000-0000F3050000}"/>
    <cellStyle name="표준 6 32" xfId="1524" xr:uid="{00000000-0005-0000-0000-0000F4050000}"/>
    <cellStyle name="표준 6 33" xfId="1525" xr:uid="{00000000-0005-0000-0000-0000F5050000}"/>
    <cellStyle name="표준 6 34" xfId="1526" xr:uid="{00000000-0005-0000-0000-0000F6050000}"/>
    <cellStyle name="표준 6 35" xfId="1527" xr:uid="{00000000-0005-0000-0000-0000F7050000}"/>
    <cellStyle name="표준 6 36" xfId="1528" xr:uid="{00000000-0005-0000-0000-0000F8050000}"/>
    <cellStyle name="표준 6 37" xfId="1529" xr:uid="{00000000-0005-0000-0000-0000F9050000}"/>
    <cellStyle name="표준 6 38" xfId="1530" xr:uid="{00000000-0005-0000-0000-0000FA050000}"/>
    <cellStyle name="표준 6 39" xfId="1531" xr:uid="{00000000-0005-0000-0000-0000FB050000}"/>
    <cellStyle name="표준 6 4" xfId="1532" xr:uid="{00000000-0005-0000-0000-0000FC050000}"/>
    <cellStyle name="표준 6 40" xfId="1533" xr:uid="{00000000-0005-0000-0000-0000FD050000}"/>
    <cellStyle name="표준 6 41" xfId="1534" xr:uid="{00000000-0005-0000-0000-0000FE050000}"/>
    <cellStyle name="표준 6 42" xfId="1535" xr:uid="{00000000-0005-0000-0000-0000FF050000}"/>
    <cellStyle name="표준 6 43" xfId="1536" xr:uid="{00000000-0005-0000-0000-000000060000}"/>
    <cellStyle name="표준 6 44" xfId="1537" xr:uid="{00000000-0005-0000-0000-000001060000}"/>
    <cellStyle name="표준 6 45" xfId="1538" xr:uid="{00000000-0005-0000-0000-000002060000}"/>
    <cellStyle name="표준 6 46" xfId="1539" xr:uid="{00000000-0005-0000-0000-000003060000}"/>
    <cellStyle name="표준 6 47" xfId="1540" xr:uid="{00000000-0005-0000-0000-000004060000}"/>
    <cellStyle name="표준 6 48" xfId="1541" xr:uid="{00000000-0005-0000-0000-000005060000}"/>
    <cellStyle name="표준 6 49" xfId="1542" xr:uid="{00000000-0005-0000-0000-000006060000}"/>
    <cellStyle name="표준 6 5" xfId="1543" xr:uid="{00000000-0005-0000-0000-000007060000}"/>
    <cellStyle name="표준 6 50" xfId="1544" xr:uid="{00000000-0005-0000-0000-000008060000}"/>
    <cellStyle name="표준 6 51" xfId="1545" xr:uid="{00000000-0005-0000-0000-000009060000}"/>
    <cellStyle name="표준 6 52" xfId="1546" xr:uid="{00000000-0005-0000-0000-00000A060000}"/>
    <cellStyle name="표준 6 53" xfId="1547" xr:uid="{00000000-0005-0000-0000-00000B060000}"/>
    <cellStyle name="표준 6 54" xfId="1548" xr:uid="{00000000-0005-0000-0000-00000C060000}"/>
    <cellStyle name="표준 6 55" xfId="1549" xr:uid="{00000000-0005-0000-0000-00000D060000}"/>
    <cellStyle name="표준 6 56" xfId="1550" xr:uid="{00000000-0005-0000-0000-00000E060000}"/>
    <cellStyle name="표준 6 6" xfId="1551" xr:uid="{00000000-0005-0000-0000-00000F060000}"/>
    <cellStyle name="표준 6 7" xfId="1552" xr:uid="{00000000-0005-0000-0000-000010060000}"/>
    <cellStyle name="표준 6 8" xfId="1553" xr:uid="{00000000-0005-0000-0000-000011060000}"/>
    <cellStyle name="표준 6 9" xfId="1554" xr:uid="{00000000-0005-0000-0000-000012060000}"/>
    <cellStyle name="표준 60" xfId="1555" xr:uid="{00000000-0005-0000-0000-000013060000}"/>
    <cellStyle name="표준 61" xfId="1556" xr:uid="{00000000-0005-0000-0000-000014060000}"/>
    <cellStyle name="표준 62" xfId="1557" xr:uid="{00000000-0005-0000-0000-000015060000}"/>
    <cellStyle name="표준 63 10" xfId="1558" xr:uid="{00000000-0005-0000-0000-000016060000}"/>
    <cellStyle name="표준 63 11" xfId="1559" xr:uid="{00000000-0005-0000-0000-000017060000}"/>
    <cellStyle name="표준 63 12" xfId="1560" xr:uid="{00000000-0005-0000-0000-000018060000}"/>
    <cellStyle name="표준 63 13" xfId="1561" xr:uid="{00000000-0005-0000-0000-000019060000}"/>
    <cellStyle name="표준 63 14" xfId="1562" xr:uid="{00000000-0005-0000-0000-00001A060000}"/>
    <cellStyle name="표준 63 15" xfId="1563" xr:uid="{00000000-0005-0000-0000-00001B060000}"/>
    <cellStyle name="표준 63 16" xfId="1564" xr:uid="{00000000-0005-0000-0000-00001C060000}"/>
    <cellStyle name="표준 63 17" xfId="1565" xr:uid="{00000000-0005-0000-0000-00001D060000}"/>
    <cellStyle name="표준 63 18" xfId="1566" xr:uid="{00000000-0005-0000-0000-00001E060000}"/>
    <cellStyle name="표준 63 19" xfId="1567" xr:uid="{00000000-0005-0000-0000-00001F060000}"/>
    <cellStyle name="표준 63 2" xfId="1568" xr:uid="{00000000-0005-0000-0000-000020060000}"/>
    <cellStyle name="표준 63 20" xfId="1569" xr:uid="{00000000-0005-0000-0000-000021060000}"/>
    <cellStyle name="표준 63 21" xfId="1570" xr:uid="{00000000-0005-0000-0000-000022060000}"/>
    <cellStyle name="표준 63 22" xfId="1571" xr:uid="{00000000-0005-0000-0000-000023060000}"/>
    <cellStyle name="표준 63 23" xfId="1572" xr:uid="{00000000-0005-0000-0000-000024060000}"/>
    <cellStyle name="표준 63 24" xfId="1573" xr:uid="{00000000-0005-0000-0000-000025060000}"/>
    <cellStyle name="표준 63 25" xfId="1574" xr:uid="{00000000-0005-0000-0000-000026060000}"/>
    <cellStyle name="표준 63 26" xfId="1575" xr:uid="{00000000-0005-0000-0000-000027060000}"/>
    <cellStyle name="표준 63 27" xfId="1576" xr:uid="{00000000-0005-0000-0000-000028060000}"/>
    <cellStyle name="표준 63 28" xfId="1577" xr:uid="{00000000-0005-0000-0000-000029060000}"/>
    <cellStyle name="표준 63 29" xfId="1578" xr:uid="{00000000-0005-0000-0000-00002A060000}"/>
    <cellStyle name="표준 63 3" xfId="1579" xr:uid="{00000000-0005-0000-0000-00002B060000}"/>
    <cellStyle name="표준 63 30" xfId="1580" xr:uid="{00000000-0005-0000-0000-00002C060000}"/>
    <cellStyle name="표준 63 31" xfId="1581" xr:uid="{00000000-0005-0000-0000-00002D060000}"/>
    <cellStyle name="표준 63 32" xfId="1582" xr:uid="{00000000-0005-0000-0000-00002E060000}"/>
    <cellStyle name="표준 63 33" xfId="1583" xr:uid="{00000000-0005-0000-0000-00002F060000}"/>
    <cellStyle name="표준 63 34" xfId="1584" xr:uid="{00000000-0005-0000-0000-000030060000}"/>
    <cellStyle name="표준 63 35" xfId="1585" xr:uid="{00000000-0005-0000-0000-000031060000}"/>
    <cellStyle name="표준 63 36" xfId="1586" xr:uid="{00000000-0005-0000-0000-000032060000}"/>
    <cellStyle name="표준 63 37" xfId="1587" xr:uid="{00000000-0005-0000-0000-000033060000}"/>
    <cellStyle name="표준 63 38" xfId="1588" xr:uid="{00000000-0005-0000-0000-000034060000}"/>
    <cellStyle name="표준 63 39" xfId="1589" xr:uid="{00000000-0005-0000-0000-000035060000}"/>
    <cellStyle name="표준 63 4" xfId="1590" xr:uid="{00000000-0005-0000-0000-000036060000}"/>
    <cellStyle name="표준 63 40" xfId="1591" xr:uid="{00000000-0005-0000-0000-000037060000}"/>
    <cellStyle name="표준 63 41" xfId="1592" xr:uid="{00000000-0005-0000-0000-000038060000}"/>
    <cellStyle name="표준 63 42" xfId="1593" xr:uid="{00000000-0005-0000-0000-000039060000}"/>
    <cellStyle name="표준 63 43" xfId="1594" xr:uid="{00000000-0005-0000-0000-00003A060000}"/>
    <cellStyle name="표준 63 44" xfId="1595" xr:uid="{00000000-0005-0000-0000-00003B060000}"/>
    <cellStyle name="표준 63 45" xfId="1596" xr:uid="{00000000-0005-0000-0000-00003C060000}"/>
    <cellStyle name="표준 63 46" xfId="1597" xr:uid="{00000000-0005-0000-0000-00003D060000}"/>
    <cellStyle name="표준 63 47" xfId="1598" xr:uid="{00000000-0005-0000-0000-00003E060000}"/>
    <cellStyle name="표준 63 48" xfId="1599" xr:uid="{00000000-0005-0000-0000-00003F060000}"/>
    <cellStyle name="표준 63 49" xfId="1600" xr:uid="{00000000-0005-0000-0000-000040060000}"/>
    <cellStyle name="표준 63 5" xfId="1601" xr:uid="{00000000-0005-0000-0000-000041060000}"/>
    <cellStyle name="표준 63 50" xfId="1602" xr:uid="{00000000-0005-0000-0000-000042060000}"/>
    <cellStyle name="표준 63 51" xfId="1603" xr:uid="{00000000-0005-0000-0000-000043060000}"/>
    <cellStyle name="표준 63 52" xfId="1604" xr:uid="{00000000-0005-0000-0000-000044060000}"/>
    <cellStyle name="표준 63 53" xfId="1605" xr:uid="{00000000-0005-0000-0000-000045060000}"/>
    <cellStyle name="표준 63 54" xfId="1606" xr:uid="{00000000-0005-0000-0000-000046060000}"/>
    <cellStyle name="표준 63 55" xfId="1607" xr:uid="{00000000-0005-0000-0000-000047060000}"/>
    <cellStyle name="표준 63 56" xfId="1608" xr:uid="{00000000-0005-0000-0000-000048060000}"/>
    <cellStyle name="표준 63 6" xfId="1609" xr:uid="{00000000-0005-0000-0000-000049060000}"/>
    <cellStyle name="표준 63 7" xfId="1610" xr:uid="{00000000-0005-0000-0000-00004A060000}"/>
    <cellStyle name="표준 63 8" xfId="1611" xr:uid="{00000000-0005-0000-0000-00004B060000}"/>
    <cellStyle name="표준 63 9" xfId="1612" xr:uid="{00000000-0005-0000-0000-00004C060000}"/>
    <cellStyle name="표준 64 10" xfId="1613" xr:uid="{00000000-0005-0000-0000-00004D060000}"/>
    <cellStyle name="표준 64 11" xfId="1614" xr:uid="{00000000-0005-0000-0000-00004E060000}"/>
    <cellStyle name="표준 64 12" xfId="1615" xr:uid="{00000000-0005-0000-0000-00004F060000}"/>
    <cellStyle name="표준 64 13" xfId="1616" xr:uid="{00000000-0005-0000-0000-000050060000}"/>
    <cellStyle name="표준 64 14" xfId="1617" xr:uid="{00000000-0005-0000-0000-000051060000}"/>
    <cellStyle name="표준 64 15" xfId="1618" xr:uid="{00000000-0005-0000-0000-000052060000}"/>
    <cellStyle name="표준 64 16" xfId="1619" xr:uid="{00000000-0005-0000-0000-000053060000}"/>
    <cellStyle name="표준 64 17" xfId="1620" xr:uid="{00000000-0005-0000-0000-000054060000}"/>
    <cellStyle name="표준 64 18" xfId="1621" xr:uid="{00000000-0005-0000-0000-000055060000}"/>
    <cellStyle name="표준 64 19" xfId="1622" xr:uid="{00000000-0005-0000-0000-000056060000}"/>
    <cellStyle name="표준 64 2" xfId="1623" xr:uid="{00000000-0005-0000-0000-000057060000}"/>
    <cellStyle name="표준 64 20" xfId="1624" xr:uid="{00000000-0005-0000-0000-000058060000}"/>
    <cellStyle name="표준 64 21" xfId="1625" xr:uid="{00000000-0005-0000-0000-000059060000}"/>
    <cellStyle name="표준 64 22" xfId="1626" xr:uid="{00000000-0005-0000-0000-00005A060000}"/>
    <cellStyle name="표준 64 23" xfId="1627" xr:uid="{00000000-0005-0000-0000-00005B060000}"/>
    <cellStyle name="표준 64 24" xfId="1628" xr:uid="{00000000-0005-0000-0000-00005C060000}"/>
    <cellStyle name="표준 64 25" xfId="1629" xr:uid="{00000000-0005-0000-0000-00005D060000}"/>
    <cellStyle name="표준 64 26" xfId="1630" xr:uid="{00000000-0005-0000-0000-00005E060000}"/>
    <cellStyle name="표준 64 27" xfId="1631" xr:uid="{00000000-0005-0000-0000-00005F060000}"/>
    <cellStyle name="표준 64 28" xfId="1632" xr:uid="{00000000-0005-0000-0000-000060060000}"/>
    <cellStyle name="표준 64 29" xfId="1633" xr:uid="{00000000-0005-0000-0000-000061060000}"/>
    <cellStyle name="표준 64 3" xfId="1634" xr:uid="{00000000-0005-0000-0000-000062060000}"/>
    <cellStyle name="표준 64 30" xfId="1635" xr:uid="{00000000-0005-0000-0000-000063060000}"/>
    <cellStyle name="표준 64 31" xfId="1636" xr:uid="{00000000-0005-0000-0000-000064060000}"/>
    <cellStyle name="표준 64 32" xfId="1637" xr:uid="{00000000-0005-0000-0000-000065060000}"/>
    <cellStyle name="표준 64 33" xfId="1638" xr:uid="{00000000-0005-0000-0000-000066060000}"/>
    <cellStyle name="표준 64 34" xfId="1639" xr:uid="{00000000-0005-0000-0000-000067060000}"/>
    <cellStyle name="표준 64 35" xfId="1640" xr:uid="{00000000-0005-0000-0000-000068060000}"/>
    <cellStyle name="표준 64 36" xfId="1641" xr:uid="{00000000-0005-0000-0000-000069060000}"/>
    <cellStyle name="표준 64 37" xfId="1642" xr:uid="{00000000-0005-0000-0000-00006A060000}"/>
    <cellStyle name="표준 64 38" xfId="1643" xr:uid="{00000000-0005-0000-0000-00006B060000}"/>
    <cellStyle name="표준 64 39" xfId="1644" xr:uid="{00000000-0005-0000-0000-00006C060000}"/>
    <cellStyle name="표준 64 4" xfId="1645" xr:uid="{00000000-0005-0000-0000-00006D060000}"/>
    <cellStyle name="표준 64 40" xfId="1646" xr:uid="{00000000-0005-0000-0000-00006E060000}"/>
    <cellStyle name="표준 64 41" xfId="1647" xr:uid="{00000000-0005-0000-0000-00006F060000}"/>
    <cellStyle name="표준 64 42" xfId="1648" xr:uid="{00000000-0005-0000-0000-000070060000}"/>
    <cellStyle name="표준 64 43" xfId="1649" xr:uid="{00000000-0005-0000-0000-000071060000}"/>
    <cellStyle name="표준 64 44" xfId="1650" xr:uid="{00000000-0005-0000-0000-000072060000}"/>
    <cellStyle name="표준 64 45" xfId="1651" xr:uid="{00000000-0005-0000-0000-000073060000}"/>
    <cellStyle name="표준 64 46" xfId="1652" xr:uid="{00000000-0005-0000-0000-000074060000}"/>
    <cellStyle name="표준 64 47" xfId="1653" xr:uid="{00000000-0005-0000-0000-000075060000}"/>
    <cellStyle name="표준 64 48" xfId="1654" xr:uid="{00000000-0005-0000-0000-000076060000}"/>
    <cellStyle name="표준 64 49" xfId="1655" xr:uid="{00000000-0005-0000-0000-000077060000}"/>
    <cellStyle name="표준 64 5" xfId="1656" xr:uid="{00000000-0005-0000-0000-000078060000}"/>
    <cellStyle name="표준 64 50" xfId="1657" xr:uid="{00000000-0005-0000-0000-000079060000}"/>
    <cellStyle name="표준 64 51" xfId="1658" xr:uid="{00000000-0005-0000-0000-00007A060000}"/>
    <cellStyle name="표준 64 52" xfId="1659" xr:uid="{00000000-0005-0000-0000-00007B060000}"/>
    <cellStyle name="표준 64 53" xfId="1660" xr:uid="{00000000-0005-0000-0000-00007C060000}"/>
    <cellStyle name="표준 64 54" xfId="1661" xr:uid="{00000000-0005-0000-0000-00007D060000}"/>
    <cellStyle name="표준 64 55" xfId="1662" xr:uid="{00000000-0005-0000-0000-00007E060000}"/>
    <cellStyle name="표준 64 56" xfId="1663" xr:uid="{00000000-0005-0000-0000-00007F060000}"/>
    <cellStyle name="표준 64 6" xfId="1664" xr:uid="{00000000-0005-0000-0000-000080060000}"/>
    <cellStyle name="표준 64 7" xfId="1665" xr:uid="{00000000-0005-0000-0000-000081060000}"/>
    <cellStyle name="표준 64 8" xfId="1666" xr:uid="{00000000-0005-0000-0000-000082060000}"/>
    <cellStyle name="표준 64 9" xfId="1667" xr:uid="{00000000-0005-0000-0000-000083060000}"/>
    <cellStyle name="표준 65" xfId="1668" xr:uid="{00000000-0005-0000-0000-000084060000}"/>
    <cellStyle name="표준 66" xfId="1669" xr:uid="{00000000-0005-0000-0000-000085060000}"/>
    <cellStyle name="표준 66 10" xfId="1670" xr:uid="{00000000-0005-0000-0000-000086060000}"/>
    <cellStyle name="표준 66 11" xfId="1671" xr:uid="{00000000-0005-0000-0000-000087060000}"/>
    <cellStyle name="표준 66 12" xfId="1672" xr:uid="{00000000-0005-0000-0000-000088060000}"/>
    <cellStyle name="표준 66 13" xfId="1673" xr:uid="{00000000-0005-0000-0000-000089060000}"/>
    <cellStyle name="표준 66 14" xfId="1674" xr:uid="{00000000-0005-0000-0000-00008A060000}"/>
    <cellStyle name="표준 66 15" xfId="1675" xr:uid="{00000000-0005-0000-0000-00008B060000}"/>
    <cellStyle name="표준 66 16" xfId="1676" xr:uid="{00000000-0005-0000-0000-00008C060000}"/>
    <cellStyle name="표준 66 17" xfId="1677" xr:uid="{00000000-0005-0000-0000-00008D060000}"/>
    <cellStyle name="표준 66 18" xfId="1678" xr:uid="{00000000-0005-0000-0000-00008E060000}"/>
    <cellStyle name="표준 66 19" xfId="1679" xr:uid="{00000000-0005-0000-0000-00008F060000}"/>
    <cellStyle name="표준 66 2" xfId="1680" xr:uid="{00000000-0005-0000-0000-000090060000}"/>
    <cellStyle name="표준 66 20" xfId="1681" xr:uid="{00000000-0005-0000-0000-000091060000}"/>
    <cellStyle name="표준 66 21" xfId="1682" xr:uid="{00000000-0005-0000-0000-000092060000}"/>
    <cellStyle name="표준 66 22" xfId="1683" xr:uid="{00000000-0005-0000-0000-000093060000}"/>
    <cellStyle name="표준 66 23" xfId="1684" xr:uid="{00000000-0005-0000-0000-000094060000}"/>
    <cellStyle name="표준 66 24" xfId="1685" xr:uid="{00000000-0005-0000-0000-000095060000}"/>
    <cellStyle name="표준 66 25" xfId="1686" xr:uid="{00000000-0005-0000-0000-000096060000}"/>
    <cellStyle name="표준 66 26" xfId="1687" xr:uid="{00000000-0005-0000-0000-000097060000}"/>
    <cellStyle name="표준 66 27" xfId="1688" xr:uid="{00000000-0005-0000-0000-000098060000}"/>
    <cellStyle name="표준 66 28" xfId="1689" xr:uid="{00000000-0005-0000-0000-000099060000}"/>
    <cellStyle name="표준 66 29" xfId="1690" xr:uid="{00000000-0005-0000-0000-00009A060000}"/>
    <cellStyle name="표준 66 3" xfId="1691" xr:uid="{00000000-0005-0000-0000-00009B060000}"/>
    <cellStyle name="표준 66 30" xfId="1692" xr:uid="{00000000-0005-0000-0000-00009C060000}"/>
    <cellStyle name="표준 66 31" xfId="1693" xr:uid="{00000000-0005-0000-0000-00009D060000}"/>
    <cellStyle name="표준 66 32" xfId="1694" xr:uid="{00000000-0005-0000-0000-00009E060000}"/>
    <cellStyle name="표준 66 33" xfId="1695" xr:uid="{00000000-0005-0000-0000-00009F060000}"/>
    <cellStyle name="표준 66 34" xfId="1696" xr:uid="{00000000-0005-0000-0000-0000A0060000}"/>
    <cellStyle name="표준 66 35" xfId="1697" xr:uid="{00000000-0005-0000-0000-0000A1060000}"/>
    <cellStyle name="표준 66 36" xfId="1698" xr:uid="{00000000-0005-0000-0000-0000A2060000}"/>
    <cellStyle name="표준 66 37" xfId="1699" xr:uid="{00000000-0005-0000-0000-0000A3060000}"/>
    <cellStyle name="표준 66 38" xfId="1700" xr:uid="{00000000-0005-0000-0000-0000A4060000}"/>
    <cellStyle name="표준 66 39" xfId="1701" xr:uid="{00000000-0005-0000-0000-0000A5060000}"/>
    <cellStyle name="표준 66 4" xfId="1702" xr:uid="{00000000-0005-0000-0000-0000A6060000}"/>
    <cellStyle name="표준 66 40" xfId="1703" xr:uid="{00000000-0005-0000-0000-0000A7060000}"/>
    <cellStyle name="표준 66 41" xfId="1704" xr:uid="{00000000-0005-0000-0000-0000A8060000}"/>
    <cellStyle name="표준 66 42" xfId="1705" xr:uid="{00000000-0005-0000-0000-0000A9060000}"/>
    <cellStyle name="표준 66 43" xfId="1706" xr:uid="{00000000-0005-0000-0000-0000AA060000}"/>
    <cellStyle name="표준 66 44" xfId="1707" xr:uid="{00000000-0005-0000-0000-0000AB060000}"/>
    <cellStyle name="표준 66 45" xfId="1708" xr:uid="{00000000-0005-0000-0000-0000AC060000}"/>
    <cellStyle name="표준 66 46" xfId="1709" xr:uid="{00000000-0005-0000-0000-0000AD060000}"/>
    <cellStyle name="표준 66 47" xfId="1710" xr:uid="{00000000-0005-0000-0000-0000AE060000}"/>
    <cellStyle name="표준 66 48" xfId="1711" xr:uid="{00000000-0005-0000-0000-0000AF060000}"/>
    <cellStyle name="표준 66 49" xfId="1712" xr:uid="{00000000-0005-0000-0000-0000B0060000}"/>
    <cellStyle name="표준 66 5" xfId="1713" xr:uid="{00000000-0005-0000-0000-0000B1060000}"/>
    <cellStyle name="표준 66 50" xfId="1714" xr:uid="{00000000-0005-0000-0000-0000B2060000}"/>
    <cellStyle name="표준 66 51" xfId="1715" xr:uid="{00000000-0005-0000-0000-0000B3060000}"/>
    <cellStyle name="표준 66 52" xfId="1716" xr:uid="{00000000-0005-0000-0000-0000B4060000}"/>
    <cellStyle name="표준 66 53" xfId="1717" xr:uid="{00000000-0005-0000-0000-0000B5060000}"/>
    <cellStyle name="표준 66 54" xfId="1718" xr:uid="{00000000-0005-0000-0000-0000B6060000}"/>
    <cellStyle name="표준 66 55" xfId="1719" xr:uid="{00000000-0005-0000-0000-0000B7060000}"/>
    <cellStyle name="표준 66 56" xfId="1720" xr:uid="{00000000-0005-0000-0000-0000B8060000}"/>
    <cellStyle name="표준 66 6" xfId="1721" xr:uid="{00000000-0005-0000-0000-0000B9060000}"/>
    <cellStyle name="표준 66 7" xfId="1722" xr:uid="{00000000-0005-0000-0000-0000BA060000}"/>
    <cellStyle name="표준 66 8" xfId="1723" xr:uid="{00000000-0005-0000-0000-0000BB060000}"/>
    <cellStyle name="표준 66 9" xfId="1724" xr:uid="{00000000-0005-0000-0000-0000BC060000}"/>
    <cellStyle name="표준 67 10" xfId="1725" xr:uid="{00000000-0005-0000-0000-0000BD060000}"/>
    <cellStyle name="표준 67 11" xfId="1726" xr:uid="{00000000-0005-0000-0000-0000BE060000}"/>
    <cellStyle name="표준 67 12" xfId="1727" xr:uid="{00000000-0005-0000-0000-0000BF060000}"/>
    <cellStyle name="표준 67 13" xfId="1728" xr:uid="{00000000-0005-0000-0000-0000C0060000}"/>
    <cellStyle name="표준 67 14" xfId="1729" xr:uid="{00000000-0005-0000-0000-0000C1060000}"/>
    <cellStyle name="표준 67 15" xfId="1730" xr:uid="{00000000-0005-0000-0000-0000C2060000}"/>
    <cellStyle name="표준 67 16" xfId="1731" xr:uid="{00000000-0005-0000-0000-0000C3060000}"/>
    <cellStyle name="표준 67 17" xfId="1732" xr:uid="{00000000-0005-0000-0000-0000C4060000}"/>
    <cellStyle name="표준 67 18" xfId="1733" xr:uid="{00000000-0005-0000-0000-0000C5060000}"/>
    <cellStyle name="표준 67 19" xfId="1734" xr:uid="{00000000-0005-0000-0000-0000C6060000}"/>
    <cellStyle name="표준 67 2" xfId="1735" xr:uid="{00000000-0005-0000-0000-0000C7060000}"/>
    <cellStyle name="표준 67 20" xfId="1736" xr:uid="{00000000-0005-0000-0000-0000C8060000}"/>
    <cellStyle name="표준 67 21" xfId="1737" xr:uid="{00000000-0005-0000-0000-0000C9060000}"/>
    <cellStyle name="표준 67 22" xfId="1738" xr:uid="{00000000-0005-0000-0000-0000CA060000}"/>
    <cellStyle name="표준 67 23" xfId="1739" xr:uid="{00000000-0005-0000-0000-0000CB060000}"/>
    <cellStyle name="표준 67 24" xfId="1740" xr:uid="{00000000-0005-0000-0000-0000CC060000}"/>
    <cellStyle name="표준 67 25" xfId="1741" xr:uid="{00000000-0005-0000-0000-0000CD060000}"/>
    <cellStyle name="표준 67 26" xfId="1742" xr:uid="{00000000-0005-0000-0000-0000CE060000}"/>
    <cellStyle name="표준 67 27" xfId="1743" xr:uid="{00000000-0005-0000-0000-0000CF060000}"/>
    <cellStyle name="표준 67 28" xfId="1744" xr:uid="{00000000-0005-0000-0000-0000D0060000}"/>
    <cellStyle name="표준 67 29" xfId="1745" xr:uid="{00000000-0005-0000-0000-0000D1060000}"/>
    <cellStyle name="표준 67 3" xfId="1746" xr:uid="{00000000-0005-0000-0000-0000D2060000}"/>
    <cellStyle name="표준 67 30" xfId="1747" xr:uid="{00000000-0005-0000-0000-0000D3060000}"/>
    <cellStyle name="표준 67 31" xfId="1748" xr:uid="{00000000-0005-0000-0000-0000D4060000}"/>
    <cellStyle name="표준 67 32" xfId="1749" xr:uid="{00000000-0005-0000-0000-0000D5060000}"/>
    <cellStyle name="표준 67 33" xfId="1750" xr:uid="{00000000-0005-0000-0000-0000D6060000}"/>
    <cellStyle name="표준 67 34" xfId="1751" xr:uid="{00000000-0005-0000-0000-0000D7060000}"/>
    <cellStyle name="표준 67 35" xfId="1752" xr:uid="{00000000-0005-0000-0000-0000D8060000}"/>
    <cellStyle name="표준 67 36" xfId="1753" xr:uid="{00000000-0005-0000-0000-0000D9060000}"/>
    <cellStyle name="표준 67 37" xfId="1754" xr:uid="{00000000-0005-0000-0000-0000DA060000}"/>
    <cellStyle name="표준 67 38" xfId="1755" xr:uid="{00000000-0005-0000-0000-0000DB060000}"/>
    <cellStyle name="표준 67 39" xfId="1756" xr:uid="{00000000-0005-0000-0000-0000DC060000}"/>
    <cellStyle name="표준 67 4" xfId="1757" xr:uid="{00000000-0005-0000-0000-0000DD060000}"/>
    <cellStyle name="표준 67 40" xfId="1758" xr:uid="{00000000-0005-0000-0000-0000DE060000}"/>
    <cellStyle name="표준 67 41" xfId="1759" xr:uid="{00000000-0005-0000-0000-0000DF060000}"/>
    <cellStyle name="표준 67 42" xfId="1760" xr:uid="{00000000-0005-0000-0000-0000E0060000}"/>
    <cellStyle name="표준 67 43" xfId="1761" xr:uid="{00000000-0005-0000-0000-0000E1060000}"/>
    <cellStyle name="표준 67 44" xfId="1762" xr:uid="{00000000-0005-0000-0000-0000E2060000}"/>
    <cellStyle name="표준 67 45" xfId="1763" xr:uid="{00000000-0005-0000-0000-0000E3060000}"/>
    <cellStyle name="표준 67 46" xfId="1764" xr:uid="{00000000-0005-0000-0000-0000E4060000}"/>
    <cellStyle name="표준 67 47" xfId="1765" xr:uid="{00000000-0005-0000-0000-0000E5060000}"/>
    <cellStyle name="표준 67 48" xfId="1766" xr:uid="{00000000-0005-0000-0000-0000E6060000}"/>
    <cellStyle name="표준 67 49" xfId="1767" xr:uid="{00000000-0005-0000-0000-0000E7060000}"/>
    <cellStyle name="표준 67 5" xfId="1768" xr:uid="{00000000-0005-0000-0000-0000E8060000}"/>
    <cellStyle name="표준 67 50" xfId="1769" xr:uid="{00000000-0005-0000-0000-0000E9060000}"/>
    <cellStyle name="표준 67 51" xfId="1770" xr:uid="{00000000-0005-0000-0000-0000EA060000}"/>
    <cellStyle name="표준 67 52" xfId="1771" xr:uid="{00000000-0005-0000-0000-0000EB060000}"/>
    <cellStyle name="표준 67 53" xfId="1772" xr:uid="{00000000-0005-0000-0000-0000EC060000}"/>
    <cellStyle name="표준 67 54" xfId="1773" xr:uid="{00000000-0005-0000-0000-0000ED060000}"/>
    <cellStyle name="표준 67 55" xfId="1774" xr:uid="{00000000-0005-0000-0000-0000EE060000}"/>
    <cellStyle name="표준 67 56" xfId="1775" xr:uid="{00000000-0005-0000-0000-0000EF060000}"/>
    <cellStyle name="표준 67 6" xfId="1776" xr:uid="{00000000-0005-0000-0000-0000F0060000}"/>
    <cellStyle name="표준 67 7" xfId="1777" xr:uid="{00000000-0005-0000-0000-0000F1060000}"/>
    <cellStyle name="표준 67 8" xfId="1778" xr:uid="{00000000-0005-0000-0000-0000F2060000}"/>
    <cellStyle name="표준 67 9" xfId="1779" xr:uid="{00000000-0005-0000-0000-0000F3060000}"/>
    <cellStyle name="표준 68 10" xfId="1780" xr:uid="{00000000-0005-0000-0000-0000F4060000}"/>
    <cellStyle name="표준 68 11" xfId="1781" xr:uid="{00000000-0005-0000-0000-0000F5060000}"/>
    <cellStyle name="표준 68 12" xfId="1782" xr:uid="{00000000-0005-0000-0000-0000F6060000}"/>
    <cellStyle name="표준 68 13" xfId="1783" xr:uid="{00000000-0005-0000-0000-0000F7060000}"/>
    <cellStyle name="표준 68 14" xfId="1784" xr:uid="{00000000-0005-0000-0000-0000F8060000}"/>
    <cellStyle name="표준 68 15" xfId="1785" xr:uid="{00000000-0005-0000-0000-0000F9060000}"/>
    <cellStyle name="표준 68 16" xfId="1786" xr:uid="{00000000-0005-0000-0000-0000FA060000}"/>
    <cellStyle name="표준 68 17" xfId="1787" xr:uid="{00000000-0005-0000-0000-0000FB060000}"/>
    <cellStyle name="표준 68 18" xfId="1788" xr:uid="{00000000-0005-0000-0000-0000FC060000}"/>
    <cellStyle name="표준 68 19" xfId="1789" xr:uid="{00000000-0005-0000-0000-0000FD060000}"/>
    <cellStyle name="표준 68 2" xfId="1790" xr:uid="{00000000-0005-0000-0000-0000FE060000}"/>
    <cellStyle name="표준 68 20" xfId="1791" xr:uid="{00000000-0005-0000-0000-0000FF060000}"/>
    <cellStyle name="표준 68 21" xfId="1792" xr:uid="{00000000-0005-0000-0000-000000070000}"/>
    <cellStyle name="표준 68 22" xfId="1793" xr:uid="{00000000-0005-0000-0000-000001070000}"/>
    <cellStyle name="표준 68 23" xfId="1794" xr:uid="{00000000-0005-0000-0000-000002070000}"/>
    <cellStyle name="표준 68 24" xfId="1795" xr:uid="{00000000-0005-0000-0000-000003070000}"/>
    <cellStyle name="표준 68 25" xfId="1796" xr:uid="{00000000-0005-0000-0000-000004070000}"/>
    <cellStyle name="표준 68 26" xfId="1797" xr:uid="{00000000-0005-0000-0000-000005070000}"/>
    <cellStyle name="표준 68 27" xfId="1798" xr:uid="{00000000-0005-0000-0000-000006070000}"/>
    <cellStyle name="표준 68 28" xfId="1799" xr:uid="{00000000-0005-0000-0000-000007070000}"/>
    <cellStyle name="표준 68 29" xfId="1800" xr:uid="{00000000-0005-0000-0000-000008070000}"/>
    <cellStyle name="표준 68 3" xfId="1801" xr:uid="{00000000-0005-0000-0000-000009070000}"/>
    <cellStyle name="표준 68 30" xfId="1802" xr:uid="{00000000-0005-0000-0000-00000A070000}"/>
    <cellStyle name="표준 68 31" xfId="1803" xr:uid="{00000000-0005-0000-0000-00000B070000}"/>
    <cellStyle name="표준 68 32" xfId="1804" xr:uid="{00000000-0005-0000-0000-00000C070000}"/>
    <cellStyle name="표준 68 33" xfId="1805" xr:uid="{00000000-0005-0000-0000-00000D070000}"/>
    <cellStyle name="표준 68 34" xfId="1806" xr:uid="{00000000-0005-0000-0000-00000E070000}"/>
    <cellStyle name="표준 68 35" xfId="1807" xr:uid="{00000000-0005-0000-0000-00000F070000}"/>
    <cellStyle name="표준 68 36" xfId="1808" xr:uid="{00000000-0005-0000-0000-000010070000}"/>
    <cellStyle name="표준 68 37" xfId="1809" xr:uid="{00000000-0005-0000-0000-000011070000}"/>
    <cellStyle name="표준 68 38" xfId="1810" xr:uid="{00000000-0005-0000-0000-000012070000}"/>
    <cellStyle name="표준 68 39" xfId="1811" xr:uid="{00000000-0005-0000-0000-000013070000}"/>
    <cellStyle name="표준 68 4" xfId="1812" xr:uid="{00000000-0005-0000-0000-000014070000}"/>
    <cellStyle name="표준 68 40" xfId="1813" xr:uid="{00000000-0005-0000-0000-000015070000}"/>
    <cellStyle name="표준 68 41" xfId="1814" xr:uid="{00000000-0005-0000-0000-000016070000}"/>
    <cellStyle name="표준 68 42" xfId="1815" xr:uid="{00000000-0005-0000-0000-000017070000}"/>
    <cellStyle name="표준 68 43" xfId="1816" xr:uid="{00000000-0005-0000-0000-000018070000}"/>
    <cellStyle name="표준 68 44" xfId="1817" xr:uid="{00000000-0005-0000-0000-000019070000}"/>
    <cellStyle name="표준 68 45" xfId="1818" xr:uid="{00000000-0005-0000-0000-00001A070000}"/>
    <cellStyle name="표준 68 46" xfId="1819" xr:uid="{00000000-0005-0000-0000-00001B070000}"/>
    <cellStyle name="표준 68 47" xfId="1820" xr:uid="{00000000-0005-0000-0000-00001C070000}"/>
    <cellStyle name="표준 68 48" xfId="1821" xr:uid="{00000000-0005-0000-0000-00001D070000}"/>
    <cellStyle name="표준 68 49" xfId="1822" xr:uid="{00000000-0005-0000-0000-00001E070000}"/>
    <cellStyle name="표준 68 5" xfId="1823" xr:uid="{00000000-0005-0000-0000-00001F070000}"/>
    <cellStyle name="표준 68 50" xfId="1824" xr:uid="{00000000-0005-0000-0000-000020070000}"/>
    <cellStyle name="표준 68 51" xfId="1825" xr:uid="{00000000-0005-0000-0000-000021070000}"/>
    <cellStyle name="표준 68 52" xfId="1826" xr:uid="{00000000-0005-0000-0000-000022070000}"/>
    <cellStyle name="표준 68 53" xfId="1827" xr:uid="{00000000-0005-0000-0000-000023070000}"/>
    <cellStyle name="표준 68 54" xfId="1828" xr:uid="{00000000-0005-0000-0000-000024070000}"/>
    <cellStyle name="표준 68 55" xfId="1829" xr:uid="{00000000-0005-0000-0000-000025070000}"/>
    <cellStyle name="표준 68 56" xfId="1830" xr:uid="{00000000-0005-0000-0000-000026070000}"/>
    <cellStyle name="표준 68 6" xfId="1831" xr:uid="{00000000-0005-0000-0000-000027070000}"/>
    <cellStyle name="표준 68 7" xfId="1832" xr:uid="{00000000-0005-0000-0000-000028070000}"/>
    <cellStyle name="표준 68 8" xfId="1833" xr:uid="{00000000-0005-0000-0000-000029070000}"/>
    <cellStyle name="표준 68 9" xfId="1834" xr:uid="{00000000-0005-0000-0000-00002A070000}"/>
    <cellStyle name="표준 69 10" xfId="1835" xr:uid="{00000000-0005-0000-0000-00002B070000}"/>
    <cellStyle name="표준 69 11" xfId="1836" xr:uid="{00000000-0005-0000-0000-00002C070000}"/>
    <cellStyle name="표준 69 12" xfId="1837" xr:uid="{00000000-0005-0000-0000-00002D070000}"/>
    <cellStyle name="표준 69 13" xfId="1838" xr:uid="{00000000-0005-0000-0000-00002E070000}"/>
    <cellStyle name="표준 69 14" xfId="1839" xr:uid="{00000000-0005-0000-0000-00002F070000}"/>
    <cellStyle name="표준 69 15" xfId="1840" xr:uid="{00000000-0005-0000-0000-000030070000}"/>
    <cellStyle name="표준 69 16" xfId="1841" xr:uid="{00000000-0005-0000-0000-000031070000}"/>
    <cellStyle name="표준 69 17" xfId="1842" xr:uid="{00000000-0005-0000-0000-000032070000}"/>
    <cellStyle name="표준 69 18" xfId="1843" xr:uid="{00000000-0005-0000-0000-000033070000}"/>
    <cellStyle name="표준 69 19" xfId="1844" xr:uid="{00000000-0005-0000-0000-000034070000}"/>
    <cellStyle name="표준 69 2" xfId="1845" xr:uid="{00000000-0005-0000-0000-000035070000}"/>
    <cellStyle name="표준 69 20" xfId="1846" xr:uid="{00000000-0005-0000-0000-000036070000}"/>
    <cellStyle name="표준 69 21" xfId="1847" xr:uid="{00000000-0005-0000-0000-000037070000}"/>
    <cellStyle name="표준 69 22" xfId="1848" xr:uid="{00000000-0005-0000-0000-000038070000}"/>
    <cellStyle name="표준 69 23" xfId="1849" xr:uid="{00000000-0005-0000-0000-000039070000}"/>
    <cellStyle name="표준 69 24" xfId="1850" xr:uid="{00000000-0005-0000-0000-00003A070000}"/>
    <cellStyle name="표준 69 25" xfId="1851" xr:uid="{00000000-0005-0000-0000-00003B070000}"/>
    <cellStyle name="표준 69 26" xfId="1852" xr:uid="{00000000-0005-0000-0000-00003C070000}"/>
    <cellStyle name="표준 69 27" xfId="1853" xr:uid="{00000000-0005-0000-0000-00003D070000}"/>
    <cellStyle name="표준 69 28" xfId="1854" xr:uid="{00000000-0005-0000-0000-00003E070000}"/>
    <cellStyle name="표준 69 29" xfId="1855" xr:uid="{00000000-0005-0000-0000-00003F070000}"/>
    <cellStyle name="표준 69 3" xfId="1856" xr:uid="{00000000-0005-0000-0000-000040070000}"/>
    <cellStyle name="표준 69 30" xfId="1857" xr:uid="{00000000-0005-0000-0000-000041070000}"/>
    <cellStyle name="표준 69 31" xfId="1858" xr:uid="{00000000-0005-0000-0000-000042070000}"/>
    <cellStyle name="표준 69 32" xfId="1859" xr:uid="{00000000-0005-0000-0000-000043070000}"/>
    <cellStyle name="표준 69 33" xfId="1860" xr:uid="{00000000-0005-0000-0000-000044070000}"/>
    <cellStyle name="표준 69 34" xfId="1861" xr:uid="{00000000-0005-0000-0000-000045070000}"/>
    <cellStyle name="표준 69 35" xfId="1862" xr:uid="{00000000-0005-0000-0000-000046070000}"/>
    <cellStyle name="표준 69 36" xfId="1863" xr:uid="{00000000-0005-0000-0000-000047070000}"/>
    <cellStyle name="표준 69 37" xfId="1864" xr:uid="{00000000-0005-0000-0000-000048070000}"/>
    <cellStyle name="표준 69 38" xfId="1865" xr:uid="{00000000-0005-0000-0000-000049070000}"/>
    <cellStyle name="표준 69 39" xfId="1866" xr:uid="{00000000-0005-0000-0000-00004A070000}"/>
    <cellStyle name="표준 69 4" xfId="1867" xr:uid="{00000000-0005-0000-0000-00004B070000}"/>
    <cellStyle name="표준 69 40" xfId="1868" xr:uid="{00000000-0005-0000-0000-00004C070000}"/>
    <cellStyle name="표준 69 41" xfId="1869" xr:uid="{00000000-0005-0000-0000-00004D070000}"/>
    <cellStyle name="표준 69 42" xfId="1870" xr:uid="{00000000-0005-0000-0000-00004E070000}"/>
    <cellStyle name="표준 69 43" xfId="1871" xr:uid="{00000000-0005-0000-0000-00004F070000}"/>
    <cellStyle name="표준 69 44" xfId="1872" xr:uid="{00000000-0005-0000-0000-000050070000}"/>
    <cellStyle name="표준 69 45" xfId="1873" xr:uid="{00000000-0005-0000-0000-000051070000}"/>
    <cellStyle name="표준 69 46" xfId="1874" xr:uid="{00000000-0005-0000-0000-000052070000}"/>
    <cellStyle name="표준 69 47" xfId="1875" xr:uid="{00000000-0005-0000-0000-000053070000}"/>
    <cellStyle name="표준 69 48" xfId="1876" xr:uid="{00000000-0005-0000-0000-000054070000}"/>
    <cellStyle name="표준 69 49" xfId="1877" xr:uid="{00000000-0005-0000-0000-000055070000}"/>
    <cellStyle name="표준 69 5" xfId="1878" xr:uid="{00000000-0005-0000-0000-000056070000}"/>
    <cellStyle name="표준 69 50" xfId="1879" xr:uid="{00000000-0005-0000-0000-000057070000}"/>
    <cellStyle name="표준 69 51" xfId="1880" xr:uid="{00000000-0005-0000-0000-000058070000}"/>
    <cellStyle name="표준 69 52" xfId="1881" xr:uid="{00000000-0005-0000-0000-000059070000}"/>
    <cellStyle name="표준 69 53" xfId="1882" xr:uid="{00000000-0005-0000-0000-00005A070000}"/>
    <cellStyle name="표준 69 54" xfId="1883" xr:uid="{00000000-0005-0000-0000-00005B070000}"/>
    <cellStyle name="표준 69 55" xfId="1884" xr:uid="{00000000-0005-0000-0000-00005C070000}"/>
    <cellStyle name="표준 69 56" xfId="1885" xr:uid="{00000000-0005-0000-0000-00005D070000}"/>
    <cellStyle name="표준 69 6" xfId="1886" xr:uid="{00000000-0005-0000-0000-00005E070000}"/>
    <cellStyle name="표준 69 7" xfId="1887" xr:uid="{00000000-0005-0000-0000-00005F070000}"/>
    <cellStyle name="표준 69 8" xfId="1888" xr:uid="{00000000-0005-0000-0000-000060070000}"/>
    <cellStyle name="표준 69 9" xfId="1889" xr:uid="{00000000-0005-0000-0000-000061070000}"/>
    <cellStyle name="표준 7" xfId="1890" xr:uid="{00000000-0005-0000-0000-000062070000}"/>
    <cellStyle name="표준 70 10" xfId="1891" xr:uid="{00000000-0005-0000-0000-000063070000}"/>
    <cellStyle name="표준 70 11" xfId="1892" xr:uid="{00000000-0005-0000-0000-000064070000}"/>
    <cellStyle name="표준 70 12" xfId="1893" xr:uid="{00000000-0005-0000-0000-000065070000}"/>
    <cellStyle name="표준 70 13" xfId="1894" xr:uid="{00000000-0005-0000-0000-000066070000}"/>
    <cellStyle name="표준 70 14" xfId="1895" xr:uid="{00000000-0005-0000-0000-000067070000}"/>
    <cellStyle name="표준 70 15" xfId="1896" xr:uid="{00000000-0005-0000-0000-000068070000}"/>
    <cellStyle name="표준 70 16" xfId="1897" xr:uid="{00000000-0005-0000-0000-000069070000}"/>
    <cellStyle name="표준 70 17" xfId="1898" xr:uid="{00000000-0005-0000-0000-00006A070000}"/>
    <cellStyle name="표준 70 18" xfId="1899" xr:uid="{00000000-0005-0000-0000-00006B070000}"/>
    <cellStyle name="표준 70 19" xfId="1900" xr:uid="{00000000-0005-0000-0000-00006C070000}"/>
    <cellStyle name="표준 70 2" xfId="1901" xr:uid="{00000000-0005-0000-0000-00006D070000}"/>
    <cellStyle name="표준 70 20" xfId="1902" xr:uid="{00000000-0005-0000-0000-00006E070000}"/>
    <cellStyle name="표준 70 21" xfId="1903" xr:uid="{00000000-0005-0000-0000-00006F070000}"/>
    <cellStyle name="표준 70 22" xfId="1904" xr:uid="{00000000-0005-0000-0000-000070070000}"/>
    <cellStyle name="표준 70 23" xfId="1905" xr:uid="{00000000-0005-0000-0000-000071070000}"/>
    <cellStyle name="표준 70 24" xfId="1906" xr:uid="{00000000-0005-0000-0000-000072070000}"/>
    <cellStyle name="표준 70 25" xfId="1907" xr:uid="{00000000-0005-0000-0000-000073070000}"/>
    <cellStyle name="표준 70 26" xfId="1908" xr:uid="{00000000-0005-0000-0000-000074070000}"/>
    <cellStyle name="표준 70 27" xfId="1909" xr:uid="{00000000-0005-0000-0000-000075070000}"/>
    <cellStyle name="표준 70 28" xfId="1910" xr:uid="{00000000-0005-0000-0000-000076070000}"/>
    <cellStyle name="표준 70 29" xfId="1911" xr:uid="{00000000-0005-0000-0000-000077070000}"/>
    <cellStyle name="표준 70 3" xfId="1912" xr:uid="{00000000-0005-0000-0000-000078070000}"/>
    <cellStyle name="표준 70 30" xfId="1913" xr:uid="{00000000-0005-0000-0000-000079070000}"/>
    <cellStyle name="표준 70 31" xfId="1914" xr:uid="{00000000-0005-0000-0000-00007A070000}"/>
    <cellStyle name="표준 70 32" xfId="1915" xr:uid="{00000000-0005-0000-0000-00007B070000}"/>
    <cellStyle name="표준 70 33" xfId="1916" xr:uid="{00000000-0005-0000-0000-00007C070000}"/>
    <cellStyle name="표준 70 34" xfId="1917" xr:uid="{00000000-0005-0000-0000-00007D070000}"/>
    <cellStyle name="표준 70 35" xfId="1918" xr:uid="{00000000-0005-0000-0000-00007E070000}"/>
    <cellStyle name="표준 70 36" xfId="1919" xr:uid="{00000000-0005-0000-0000-00007F070000}"/>
    <cellStyle name="표준 70 37" xfId="1920" xr:uid="{00000000-0005-0000-0000-000080070000}"/>
    <cellStyle name="표준 70 38" xfId="1921" xr:uid="{00000000-0005-0000-0000-000081070000}"/>
    <cellStyle name="표준 70 39" xfId="1922" xr:uid="{00000000-0005-0000-0000-000082070000}"/>
    <cellStyle name="표준 70 4" xfId="1923" xr:uid="{00000000-0005-0000-0000-000083070000}"/>
    <cellStyle name="표준 70 40" xfId="1924" xr:uid="{00000000-0005-0000-0000-000084070000}"/>
    <cellStyle name="표준 70 41" xfId="1925" xr:uid="{00000000-0005-0000-0000-000085070000}"/>
    <cellStyle name="표준 70 42" xfId="1926" xr:uid="{00000000-0005-0000-0000-000086070000}"/>
    <cellStyle name="표준 70 43" xfId="1927" xr:uid="{00000000-0005-0000-0000-000087070000}"/>
    <cellStyle name="표준 70 44" xfId="1928" xr:uid="{00000000-0005-0000-0000-000088070000}"/>
    <cellStyle name="표준 70 45" xfId="1929" xr:uid="{00000000-0005-0000-0000-000089070000}"/>
    <cellStyle name="표준 70 46" xfId="1930" xr:uid="{00000000-0005-0000-0000-00008A070000}"/>
    <cellStyle name="표준 70 47" xfId="1931" xr:uid="{00000000-0005-0000-0000-00008B070000}"/>
    <cellStyle name="표준 70 48" xfId="1932" xr:uid="{00000000-0005-0000-0000-00008C070000}"/>
    <cellStyle name="표준 70 49" xfId="1933" xr:uid="{00000000-0005-0000-0000-00008D070000}"/>
    <cellStyle name="표준 70 5" xfId="1934" xr:uid="{00000000-0005-0000-0000-00008E070000}"/>
    <cellStyle name="표준 70 50" xfId="1935" xr:uid="{00000000-0005-0000-0000-00008F070000}"/>
    <cellStyle name="표준 70 51" xfId="1936" xr:uid="{00000000-0005-0000-0000-000090070000}"/>
    <cellStyle name="표준 70 52" xfId="1937" xr:uid="{00000000-0005-0000-0000-000091070000}"/>
    <cellStyle name="표준 70 53" xfId="1938" xr:uid="{00000000-0005-0000-0000-000092070000}"/>
    <cellStyle name="표준 70 54" xfId="1939" xr:uid="{00000000-0005-0000-0000-000093070000}"/>
    <cellStyle name="표준 70 55" xfId="1940" xr:uid="{00000000-0005-0000-0000-000094070000}"/>
    <cellStyle name="표준 70 56" xfId="1941" xr:uid="{00000000-0005-0000-0000-000095070000}"/>
    <cellStyle name="표준 70 6" xfId="1942" xr:uid="{00000000-0005-0000-0000-000096070000}"/>
    <cellStyle name="표준 70 7" xfId="1943" xr:uid="{00000000-0005-0000-0000-000097070000}"/>
    <cellStyle name="표준 70 8" xfId="1944" xr:uid="{00000000-0005-0000-0000-000098070000}"/>
    <cellStyle name="표준 70 9" xfId="1945" xr:uid="{00000000-0005-0000-0000-000099070000}"/>
    <cellStyle name="표준 71 10" xfId="1946" xr:uid="{00000000-0005-0000-0000-00009A070000}"/>
    <cellStyle name="표준 71 11" xfId="1947" xr:uid="{00000000-0005-0000-0000-00009B070000}"/>
    <cellStyle name="표준 71 12" xfId="1948" xr:uid="{00000000-0005-0000-0000-00009C070000}"/>
    <cellStyle name="표준 71 13" xfId="1949" xr:uid="{00000000-0005-0000-0000-00009D070000}"/>
    <cellStyle name="표준 71 14" xfId="1950" xr:uid="{00000000-0005-0000-0000-00009E070000}"/>
    <cellStyle name="표준 71 15" xfId="1951" xr:uid="{00000000-0005-0000-0000-00009F070000}"/>
    <cellStyle name="표준 71 16" xfId="1952" xr:uid="{00000000-0005-0000-0000-0000A0070000}"/>
    <cellStyle name="표준 71 17" xfId="1953" xr:uid="{00000000-0005-0000-0000-0000A1070000}"/>
    <cellStyle name="표준 71 18" xfId="1954" xr:uid="{00000000-0005-0000-0000-0000A2070000}"/>
    <cellStyle name="표준 71 19" xfId="1955" xr:uid="{00000000-0005-0000-0000-0000A3070000}"/>
    <cellStyle name="표준 71 2" xfId="1956" xr:uid="{00000000-0005-0000-0000-0000A4070000}"/>
    <cellStyle name="표준 71 20" xfId="1957" xr:uid="{00000000-0005-0000-0000-0000A5070000}"/>
    <cellStyle name="표준 71 21" xfId="1958" xr:uid="{00000000-0005-0000-0000-0000A6070000}"/>
    <cellStyle name="표준 71 22" xfId="1959" xr:uid="{00000000-0005-0000-0000-0000A7070000}"/>
    <cellStyle name="표준 71 23" xfId="1960" xr:uid="{00000000-0005-0000-0000-0000A8070000}"/>
    <cellStyle name="표준 71 24" xfId="1961" xr:uid="{00000000-0005-0000-0000-0000A9070000}"/>
    <cellStyle name="표준 71 25" xfId="1962" xr:uid="{00000000-0005-0000-0000-0000AA070000}"/>
    <cellStyle name="표준 71 26" xfId="1963" xr:uid="{00000000-0005-0000-0000-0000AB070000}"/>
    <cellStyle name="표준 71 27" xfId="1964" xr:uid="{00000000-0005-0000-0000-0000AC070000}"/>
    <cellStyle name="표준 71 28" xfId="1965" xr:uid="{00000000-0005-0000-0000-0000AD070000}"/>
    <cellStyle name="표준 71 29" xfId="1966" xr:uid="{00000000-0005-0000-0000-0000AE070000}"/>
    <cellStyle name="표준 71 3" xfId="1967" xr:uid="{00000000-0005-0000-0000-0000AF070000}"/>
    <cellStyle name="표준 71 30" xfId="1968" xr:uid="{00000000-0005-0000-0000-0000B0070000}"/>
    <cellStyle name="표준 71 31" xfId="1969" xr:uid="{00000000-0005-0000-0000-0000B1070000}"/>
    <cellStyle name="표준 71 32" xfId="1970" xr:uid="{00000000-0005-0000-0000-0000B2070000}"/>
    <cellStyle name="표준 71 33" xfId="1971" xr:uid="{00000000-0005-0000-0000-0000B3070000}"/>
    <cellStyle name="표준 71 34" xfId="1972" xr:uid="{00000000-0005-0000-0000-0000B4070000}"/>
    <cellStyle name="표준 71 35" xfId="1973" xr:uid="{00000000-0005-0000-0000-0000B5070000}"/>
    <cellStyle name="표준 71 36" xfId="1974" xr:uid="{00000000-0005-0000-0000-0000B6070000}"/>
    <cellStyle name="표준 71 37" xfId="1975" xr:uid="{00000000-0005-0000-0000-0000B7070000}"/>
    <cellStyle name="표준 71 38" xfId="1976" xr:uid="{00000000-0005-0000-0000-0000B8070000}"/>
    <cellStyle name="표준 71 39" xfId="1977" xr:uid="{00000000-0005-0000-0000-0000B9070000}"/>
    <cellStyle name="표준 71 4" xfId="1978" xr:uid="{00000000-0005-0000-0000-0000BA070000}"/>
    <cellStyle name="표준 71 40" xfId="1979" xr:uid="{00000000-0005-0000-0000-0000BB070000}"/>
    <cellStyle name="표준 71 41" xfId="1980" xr:uid="{00000000-0005-0000-0000-0000BC070000}"/>
    <cellStyle name="표준 71 42" xfId="1981" xr:uid="{00000000-0005-0000-0000-0000BD070000}"/>
    <cellStyle name="표준 71 43" xfId="1982" xr:uid="{00000000-0005-0000-0000-0000BE070000}"/>
    <cellStyle name="표준 71 44" xfId="1983" xr:uid="{00000000-0005-0000-0000-0000BF070000}"/>
    <cellStyle name="표준 71 45" xfId="1984" xr:uid="{00000000-0005-0000-0000-0000C0070000}"/>
    <cellStyle name="표준 71 46" xfId="1985" xr:uid="{00000000-0005-0000-0000-0000C1070000}"/>
    <cellStyle name="표준 71 47" xfId="1986" xr:uid="{00000000-0005-0000-0000-0000C2070000}"/>
    <cellStyle name="표준 71 48" xfId="1987" xr:uid="{00000000-0005-0000-0000-0000C3070000}"/>
    <cellStyle name="표준 71 49" xfId="1988" xr:uid="{00000000-0005-0000-0000-0000C4070000}"/>
    <cellStyle name="표준 71 5" xfId="1989" xr:uid="{00000000-0005-0000-0000-0000C5070000}"/>
    <cellStyle name="표준 71 50" xfId="1990" xr:uid="{00000000-0005-0000-0000-0000C6070000}"/>
    <cellStyle name="표준 71 51" xfId="1991" xr:uid="{00000000-0005-0000-0000-0000C7070000}"/>
    <cellStyle name="표준 71 52" xfId="1992" xr:uid="{00000000-0005-0000-0000-0000C8070000}"/>
    <cellStyle name="표준 71 53" xfId="1993" xr:uid="{00000000-0005-0000-0000-0000C9070000}"/>
    <cellStyle name="표준 71 54" xfId="1994" xr:uid="{00000000-0005-0000-0000-0000CA070000}"/>
    <cellStyle name="표준 71 55" xfId="1995" xr:uid="{00000000-0005-0000-0000-0000CB070000}"/>
    <cellStyle name="표준 71 56" xfId="1996" xr:uid="{00000000-0005-0000-0000-0000CC070000}"/>
    <cellStyle name="표준 71 6" xfId="1997" xr:uid="{00000000-0005-0000-0000-0000CD070000}"/>
    <cellStyle name="표준 71 7" xfId="1998" xr:uid="{00000000-0005-0000-0000-0000CE070000}"/>
    <cellStyle name="표준 71 8" xfId="1999" xr:uid="{00000000-0005-0000-0000-0000CF070000}"/>
    <cellStyle name="표준 71 9" xfId="2000" xr:uid="{00000000-0005-0000-0000-0000D0070000}"/>
    <cellStyle name="표준 72 10" xfId="2001" xr:uid="{00000000-0005-0000-0000-0000D1070000}"/>
    <cellStyle name="표준 72 11" xfId="2002" xr:uid="{00000000-0005-0000-0000-0000D2070000}"/>
    <cellStyle name="표준 72 12" xfId="2003" xr:uid="{00000000-0005-0000-0000-0000D3070000}"/>
    <cellStyle name="표준 72 13" xfId="2004" xr:uid="{00000000-0005-0000-0000-0000D4070000}"/>
    <cellStyle name="표준 72 14" xfId="2005" xr:uid="{00000000-0005-0000-0000-0000D5070000}"/>
    <cellStyle name="표준 72 15" xfId="2006" xr:uid="{00000000-0005-0000-0000-0000D6070000}"/>
    <cellStyle name="표준 72 16" xfId="2007" xr:uid="{00000000-0005-0000-0000-0000D7070000}"/>
    <cellStyle name="표준 72 17" xfId="2008" xr:uid="{00000000-0005-0000-0000-0000D8070000}"/>
    <cellStyle name="표준 72 18" xfId="2009" xr:uid="{00000000-0005-0000-0000-0000D9070000}"/>
    <cellStyle name="표준 72 19" xfId="2010" xr:uid="{00000000-0005-0000-0000-0000DA070000}"/>
    <cellStyle name="표준 72 2" xfId="2011" xr:uid="{00000000-0005-0000-0000-0000DB070000}"/>
    <cellStyle name="표준 72 20" xfId="2012" xr:uid="{00000000-0005-0000-0000-0000DC070000}"/>
    <cellStyle name="표준 72 21" xfId="2013" xr:uid="{00000000-0005-0000-0000-0000DD070000}"/>
    <cellStyle name="표준 72 22" xfId="2014" xr:uid="{00000000-0005-0000-0000-0000DE070000}"/>
    <cellStyle name="표준 72 23" xfId="2015" xr:uid="{00000000-0005-0000-0000-0000DF070000}"/>
    <cellStyle name="표준 72 24" xfId="2016" xr:uid="{00000000-0005-0000-0000-0000E0070000}"/>
    <cellStyle name="표준 72 25" xfId="2017" xr:uid="{00000000-0005-0000-0000-0000E1070000}"/>
    <cellStyle name="표준 72 26" xfId="2018" xr:uid="{00000000-0005-0000-0000-0000E2070000}"/>
    <cellStyle name="표준 72 27" xfId="2019" xr:uid="{00000000-0005-0000-0000-0000E3070000}"/>
    <cellStyle name="표준 72 28" xfId="2020" xr:uid="{00000000-0005-0000-0000-0000E4070000}"/>
    <cellStyle name="표준 72 29" xfId="2021" xr:uid="{00000000-0005-0000-0000-0000E5070000}"/>
    <cellStyle name="표준 72 3" xfId="2022" xr:uid="{00000000-0005-0000-0000-0000E6070000}"/>
    <cellStyle name="표준 72 30" xfId="2023" xr:uid="{00000000-0005-0000-0000-0000E7070000}"/>
    <cellStyle name="표준 72 31" xfId="2024" xr:uid="{00000000-0005-0000-0000-0000E8070000}"/>
    <cellStyle name="표준 72 32" xfId="2025" xr:uid="{00000000-0005-0000-0000-0000E9070000}"/>
    <cellStyle name="표준 72 33" xfId="2026" xr:uid="{00000000-0005-0000-0000-0000EA070000}"/>
    <cellStyle name="표준 72 34" xfId="2027" xr:uid="{00000000-0005-0000-0000-0000EB070000}"/>
    <cellStyle name="표준 72 35" xfId="2028" xr:uid="{00000000-0005-0000-0000-0000EC070000}"/>
    <cellStyle name="표준 72 36" xfId="2029" xr:uid="{00000000-0005-0000-0000-0000ED070000}"/>
    <cellStyle name="표준 72 37" xfId="2030" xr:uid="{00000000-0005-0000-0000-0000EE070000}"/>
    <cellStyle name="표준 72 38" xfId="2031" xr:uid="{00000000-0005-0000-0000-0000EF070000}"/>
    <cellStyle name="표준 72 39" xfId="2032" xr:uid="{00000000-0005-0000-0000-0000F0070000}"/>
    <cellStyle name="표준 72 4" xfId="2033" xr:uid="{00000000-0005-0000-0000-0000F1070000}"/>
    <cellStyle name="표준 72 40" xfId="2034" xr:uid="{00000000-0005-0000-0000-0000F2070000}"/>
    <cellStyle name="표준 72 41" xfId="2035" xr:uid="{00000000-0005-0000-0000-0000F3070000}"/>
    <cellStyle name="표준 72 42" xfId="2036" xr:uid="{00000000-0005-0000-0000-0000F4070000}"/>
    <cellStyle name="표준 72 43" xfId="2037" xr:uid="{00000000-0005-0000-0000-0000F5070000}"/>
    <cellStyle name="표준 72 44" xfId="2038" xr:uid="{00000000-0005-0000-0000-0000F6070000}"/>
    <cellStyle name="표준 72 45" xfId="2039" xr:uid="{00000000-0005-0000-0000-0000F7070000}"/>
    <cellStyle name="표준 72 46" xfId="2040" xr:uid="{00000000-0005-0000-0000-0000F8070000}"/>
    <cellStyle name="표준 72 47" xfId="2041" xr:uid="{00000000-0005-0000-0000-0000F9070000}"/>
    <cellStyle name="표준 72 48" xfId="2042" xr:uid="{00000000-0005-0000-0000-0000FA070000}"/>
    <cellStyle name="표준 72 49" xfId="2043" xr:uid="{00000000-0005-0000-0000-0000FB070000}"/>
    <cellStyle name="표준 72 5" xfId="2044" xr:uid="{00000000-0005-0000-0000-0000FC070000}"/>
    <cellStyle name="표준 72 50" xfId="2045" xr:uid="{00000000-0005-0000-0000-0000FD070000}"/>
    <cellStyle name="표준 72 51" xfId="2046" xr:uid="{00000000-0005-0000-0000-0000FE070000}"/>
    <cellStyle name="표준 72 52" xfId="2047" xr:uid="{00000000-0005-0000-0000-0000FF070000}"/>
    <cellStyle name="표준 72 53" xfId="2048" xr:uid="{00000000-0005-0000-0000-000000080000}"/>
    <cellStyle name="표준 72 54" xfId="2049" xr:uid="{00000000-0005-0000-0000-000001080000}"/>
    <cellStyle name="표준 72 55" xfId="2050" xr:uid="{00000000-0005-0000-0000-000002080000}"/>
    <cellStyle name="표준 72 56" xfId="2051" xr:uid="{00000000-0005-0000-0000-000003080000}"/>
    <cellStyle name="표준 72 6" xfId="2052" xr:uid="{00000000-0005-0000-0000-000004080000}"/>
    <cellStyle name="표준 72 7" xfId="2053" xr:uid="{00000000-0005-0000-0000-000005080000}"/>
    <cellStyle name="표준 72 8" xfId="2054" xr:uid="{00000000-0005-0000-0000-000006080000}"/>
    <cellStyle name="표준 72 9" xfId="2055" xr:uid="{00000000-0005-0000-0000-000007080000}"/>
    <cellStyle name="표준 73 10" xfId="2056" xr:uid="{00000000-0005-0000-0000-000008080000}"/>
    <cellStyle name="표준 73 11" xfId="2057" xr:uid="{00000000-0005-0000-0000-000009080000}"/>
    <cellStyle name="표준 73 12" xfId="2058" xr:uid="{00000000-0005-0000-0000-00000A080000}"/>
    <cellStyle name="표준 73 13" xfId="2059" xr:uid="{00000000-0005-0000-0000-00000B080000}"/>
    <cellStyle name="표준 73 14" xfId="2060" xr:uid="{00000000-0005-0000-0000-00000C080000}"/>
    <cellStyle name="표준 73 15" xfId="2061" xr:uid="{00000000-0005-0000-0000-00000D080000}"/>
    <cellStyle name="표준 73 16" xfId="2062" xr:uid="{00000000-0005-0000-0000-00000E080000}"/>
    <cellStyle name="표준 73 17" xfId="2063" xr:uid="{00000000-0005-0000-0000-00000F080000}"/>
    <cellStyle name="표준 73 18" xfId="2064" xr:uid="{00000000-0005-0000-0000-000010080000}"/>
    <cellStyle name="표준 73 19" xfId="2065" xr:uid="{00000000-0005-0000-0000-000011080000}"/>
    <cellStyle name="표준 73 2" xfId="2066" xr:uid="{00000000-0005-0000-0000-000012080000}"/>
    <cellStyle name="표준 73 20" xfId="2067" xr:uid="{00000000-0005-0000-0000-000013080000}"/>
    <cellStyle name="표준 73 21" xfId="2068" xr:uid="{00000000-0005-0000-0000-000014080000}"/>
    <cellStyle name="표준 73 22" xfId="2069" xr:uid="{00000000-0005-0000-0000-000015080000}"/>
    <cellStyle name="표준 73 23" xfId="2070" xr:uid="{00000000-0005-0000-0000-000016080000}"/>
    <cellStyle name="표준 73 24" xfId="2071" xr:uid="{00000000-0005-0000-0000-000017080000}"/>
    <cellStyle name="표준 73 25" xfId="2072" xr:uid="{00000000-0005-0000-0000-000018080000}"/>
    <cellStyle name="표준 73 26" xfId="2073" xr:uid="{00000000-0005-0000-0000-000019080000}"/>
    <cellStyle name="표준 73 27" xfId="2074" xr:uid="{00000000-0005-0000-0000-00001A080000}"/>
    <cellStyle name="표준 73 28" xfId="2075" xr:uid="{00000000-0005-0000-0000-00001B080000}"/>
    <cellStyle name="표준 73 29" xfId="2076" xr:uid="{00000000-0005-0000-0000-00001C080000}"/>
    <cellStyle name="표준 73 3" xfId="2077" xr:uid="{00000000-0005-0000-0000-00001D080000}"/>
    <cellStyle name="표준 73 30" xfId="2078" xr:uid="{00000000-0005-0000-0000-00001E080000}"/>
    <cellStyle name="표준 73 31" xfId="2079" xr:uid="{00000000-0005-0000-0000-00001F080000}"/>
    <cellStyle name="표준 73 32" xfId="2080" xr:uid="{00000000-0005-0000-0000-000020080000}"/>
    <cellStyle name="표준 73 33" xfId="2081" xr:uid="{00000000-0005-0000-0000-000021080000}"/>
    <cellStyle name="표준 73 34" xfId="2082" xr:uid="{00000000-0005-0000-0000-000022080000}"/>
    <cellStyle name="표준 73 35" xfId="2083" xr:uid="{00000000-0005-0000-0000-000023080000}"/>
    <cellStyle name="표준 73 36" xfId="2084" xr:uid="{00000000-0005-0000-0000-000024080000}"/>
    <cellStyle name="표준 73 37" xfId="2085" xr:uid="{00000000-0005-0000-0000-000025080000}"/>
    <cellStyle name="표준 73 38" xfId="2086" xr:uid="{00000000-0005-0000-0000-000026080000}"/>
    <cellStyle name="표준 73 39" xfId="2087" xr:uid="{00000000-0005-0000-0000-000027080000}"/>
    <cellStyle name="표준 73 4" xfId="2088" xr:uid="{00000000-0005-0000-0000-000028080000}"/>
    <cellStyle name="표준 73 40" xfId="2089" xr:uid="{00000000-0005-0000-0000-000029080000}"/>
    <cellStyle name="표준 73 41" xfId="2090" xr:uid="{00000000-0005-0000-0000-00002A080000}"/>
    <cellStyle name="표준 73 42" xfId="2091" xr:uid="{00000000-0005-0000-0000-00002B080000}"/>
    <cellStyle name="표준 73 43" xfId="2092" xr:uid="{00000000-0005-0000-0000-00002C080000}"/>
    <cellStyle name="표준 73 44" xfId="2093" xr:uid="{00000000-0005-0000-0000-00002D080000}"/>
    <cellStyle name="표준 73 45" xfId="2094" xr:uid="{00000000-0005-0000-0000-00002E080000}"/>
    <cellStyle name="표준 73 46" xfId="2095" xr:uid="{00000000-0005-0000-0000-00002F080000}"/>
    <cellStyle name="표준 73 47" xfId="2096" xr:uid="{00000000-0005-0000-0000-000030080000}"/>
    <cellStyle name="표준 73 48" xfId="2097" xr:uid="{00000000-0005-0000-0000-000031080000}"/>
    <cellStyle name="표준 73 49" xfId="2098" xr:uid="{00000000-0005-0000-0000-000032080000}"/>
    <cellStyle name="표준 73 5" xfId="2099" xr:uid="{00000000-0005-0000-0000-000033080000}"/>
    <cellStyle name="표준 73 50" xfId="2100" xr:uid="{00000000-0005-0000-0000-000034080000}"/>
    <cellStyle name="표준 73 51" xfId="2101" xr:uid="{00000000-0005-0000-0000-000035080000}"/>
    <cellStyle name="표준 73 52" xfId="2102" xr:uid="{00000000-0005-0000-0000-000036080000}"/>
    <cellStyle name="표준 73 53" xfId="2103" xr:uid="{00000000-0005-0000-0000-000037080000}"/>
    <cellStyle name="표준 73 54" xfId="2104" xr:uid="{00000000-0005-0000-0000-000038080000}"/>
    <cellStyle name="표준 73 55" xfId="2105" xr:uid="{00000000-0005-0000-0000-000039080000}"/>
    <cellStyle name="표준 73 56" xfId="2106" xr:uid="{00000000-0005-0000-0000-00003A080000}"/>
    <cellStyle name="표준 73 6" xfId="2107" xr:uid="{00000000-0005-0000-0000-00003B080000}"/>
    <cellStyle name="표준 73 7" xfId="2108" xr:uid="{00000000-0005-0000-0000-00003C080000}"/>
    <cellStyle name="표준 73 8" xfId="2109" xr:uid="{00000000-0005-0000-0000-00003D080000}"/>
    <cellStyle name="표준 73 9" xfId="2110" xr:uid="{00000000-0005-0000-0000-00003E080000}"/>
    <cellStyle name="표준 74 10" xfId="2111" xr:uid="{00000000-0005-0000-0000-00003F080000}"/>
    <cellStyle name="표준 74 11" xfId="2112" xr:uid="{00000000-0005-0000-0000-000040080000}"/>
    <cellStyle name="표준 74 12" xfId="2113" xr:uid="{00000000-0005-0000-0000-000041080000}"/>
    <cellStyle name="표준 74 13" xfId="2114" xr:uid="{00000000-0005-0000-0000-000042080000}"/>
    <cellStyle name="표준 74 14" xfId="2115" xr:uid="{00000000-0005-0000-0000-000043080000}"/>
    <cellStyle name="표준 74 15" xfId="2116" xr:uid="{00000000-0005-0000-0000-000044080000}"/>
    <cellStyle name="표준 74 16" xfId="2117" xr:uid="{00000000-0005-0000-0000-000045080000}"/>
    <cellStyle name="표준 74 17" xfId="2118" xr:uid="{00000000-0005-0000-0000-000046080000}"/>
    <cellStyle name="표준 74 18" xfId="2119" xr:uid="{00000000-0005-0000-0000-000047080000}"/>
    <cellStyle name="표준 74 19" xfId="2120" xr:uid="{00000000-0005-0000-0000-000048080000}"/>
    <cellStyle name="표준 74 2" xfId="2121" xr:uid="{00000000-0005-0000-0000-000049080000}"/>
    <cellStyle name="표준 74 20" xfId="2122" xr:uid="{00000000-0005-0000-0000-00004A080000}"/>
    <cellStyle name="표준 74 21" xfId="2123" xr:uid="{00000000-0005-0000-0000-00004B080000}"/>
    <cellStyle name="표준 74 22" xfId="2124" xr:uid="{00000000-0005-0000-0000-00004C080000}"/>
    <cellStyle name="표준 74 23" xfId="2125" xr:uid="{00000000-0005-0000-0000-00004D080000}"/>
    <cellStyle name="표준 74 24" xfId="2126" xr:uid="{00000000-0005-0000-0000-00004E080000}"/>
    <cellStyle name="표준 74 25" xfId="2127" xr:uid="{00000000-0005-0000-0000-00004F080000}"/>
    <cellStyle name="표준 74 26" xfId="2128" xr:uid="{00000000-0005-0000-0000-000050080000}"/>
    <cellStyle name="표준 74 27" xfId="2129" xr:uid="{00000000-0005-0000-0000-000051080000}"/>
    <cellStyle name="표준 74 28" xfId="2130" xr:uid="{00000000-0005-0000-0000-000052080000}"/>
    <cellStyle name="표준 74 29" xfId="2131" xr:uid="{00000000-0005-0000-0000-000053080000}"/>
    <cellStyle name="표준 74 3" xfId="2132" xr:uid="{00000000-0005-0000-0000-000054080000}"/>
    <cellStyle name="표준 74 30" xfId="2133" xr:uid="{00000000-0005-0000-0000-000055080000}"/>
    <cellStyle name="표준 74 31" xfId="2134" xr:uid="{00000000-0005-0000-0000-000056080000}"/>
    <cellStyle name="표준 74 32" xfId="2135" xr:uid="{00000000-0005-0000-0000-000057080000}"/>
    <cellStyle name="표준 74 33" xfId="2136" xr:uid="{00000000-0005-0000-0000-000058080000}"/>
    <cellStyle name="표준 74 34" xfId="2137" xr:uid="{00000000-0005-0000-0000-000059080000}"/>
    <cellStyle name="표준 74 35" xfId="2138" xr:uid="{00000000-0005-0000-0000-00005A080000}"/>
    <cellStyle name="표준 74 36" xfId="2139" xr:uid="{00000000-0005-0000-0000-00005B080000}"/>
    <cellStyle name="표준 74 37" xfId="2140" xr:uid="{00000000-0005-0000-0000-00005C080000}"/>
    <cellStyle name="표준 74 38" xfId="2141" xr:uid="{00000000-0005-0000-0000-00005D080000}"/>
    <cellStyle name="표준 74 39" xfId="2142" xr:uid="{00000000-0005-0000-0000-00005E080000}"/>
    <cellStyle name="표준 74 4" xfId="2143" xr:uid="{00000000-0005-0000-0000-00005F080000}"/>
    <cellStyle name="표준 74 40" xfId="2144" xr:uid="{00000000-0005-0000-0000-000060080000}"/>
    <cellStyle name="표준 74 41" xfId="2145" xr:uid="{00000000-0005-0000-0000-000061080000}"/>
    <cellStyle name="표준 74 42" xfId="2146" xr:uid="{00000000-0005-0000-0000-000062080000}"/>
    <cellStyle name="표준 74 43" xfId="2147" xr:uid="{00000000-0005-0000-0000-000063080000}"/>
    <cellStyle name="표준 74 44" xfId="2148" xr:uid="{00000000-0005-0000-0000-000064080000}"/>
    <cellStyle name="표준 74 45" xfId="2149" xr:uid="{00000000-0005-0000-0000-000065080000}"/>
    <cellStyle name="표준 74 46" xfId="2150" xr:uid="{00000000-0005-0000-0000-000066080000}"/>
    <cellStyle name="표준 74 47" xfId="2151" xr:uid="{00000000-0005-0000-0000-000067080000}"/>
    <cellStyle name="표준 74 48" xfId="2152" xr:uid="{00000000-0005-0000-0000-000068080000}"/>
    <cellStyle name="표준 74 49" xfId="2153" xr:uid="{00000000-0005-0000-0000-000069080000}"/>
    <cellStyle name="표준 74 5" xfId="2154" xr:uid="{00000000-0005-0000-0000-00006A080000}"/>
    <cellStyle name="표준 74 50" xfId="2155" xr:uid="{00000000-0005-0000-0000-00006B080000}"/>
    <cellStyle name="표준 74 51" xfId="2156" xr:uid="{00000000-0005-0000-0000-00006C080000}"/>
    <cellStyle name="표준 74 52" xfId="2157" xr:uid="{00000000-0005-0000-0000-00006D080000}"/>
    <cellStyle name="표준 74 53" xfId="2158" xr:uid="{00000000-0005-0000-0000-00006E080000}"/>
    <cellStyle name="표준 74 54" xfId="2159" xr:uid="{00000000-0005-0000-0000-00006F080000}"/>
    <cellStyle name="표준 74 55" xfId="2160" xr:uid="{00000000-0005-0000-0000-000070080000}"/>
    <cellStyle name="표준 74 56" xfId="2161" xr:uid="{00000000-0005-0000-0000-000071080000}"/>
    <cellStyle name="표준 74 6" xfId="2162" xr:uid="{00000000-0005-0000-0000-000072080000}"/>
    <cellStyle name="표준 74 7" xfId="2163" xr:uid="{00000000-0005-0000-0000-000073080000}"/>
    <cellStyle name="표준 74 8" xfId="2164" xr:uid="{00000000-0005-0000-0000-000074080000}"/>
    <cellStyle name="표준 74 9" xfId="2165" xr:uid="{00000000-0005-0000-0000-000075080000}"/>
    <cellStyle name="표준 75 10" xfId="2166" xr:uid="{00000000-0005-0000-0000-000076080000}"/>
    <cellStyle name="표준 75 11" xfId="2167" xr:uid="{00000000-0005-0000-0000-000077080000}"/>
    <cellStyle name="표준 75 12" xfId="2168" xr:uid="{00000000-0005-0000-0000-000078080000}"/>
    <cellStyle name="표준 75 13" xfId="2169" xr:uid="{00000000-0005-0000-0000-000079080000}"/>
    <cellStyle name="표준 75 14" xfId="2170" xr:uid="{00000000-0005-0000-0000-00007A080000}"/>
    <cellStyle name="표준 75 15" xfId="2171" xr:uid="{00000000-0005-0000-0000-00007B080000}"/>
    <cellStyle name="표준 75 16" xfId="2172" xr:uid="{00000000-0005-0000-0000-00007C080000}"/>
    <cellStyle name="표준 75 17" xfId="2173" xr:uid="{00000000-0005-0000-0000-00007D080000}"/>
    <cellStyle name="표준 75 18" xfId="2174" xr:uid="{00000000-0005-0000-0000-00007E080000}"/>
    <cellStyle name="표준 75 19" xfId="2175" xr:uid="{00000000-0005-0000-0000-00007F080000}"/>
    <cellStyle name="표준 75 2" xfId="2176" xr:uid="{00000000-0005-0000-0000-000080080000}"/>
    <cellStyle name="표준 75 20" xfId="2177" xr:uid="{00000000-0005-0000-0000-000081080000}"/>
    <cellStyle name="표준 75 21" xfId="2178" xr:uid="{00000000-0005-0000-0000-000082080000}"/>
    <cellStyle name="표준 75 22" xfId="2179" xr:uid="{00000000-0005-0000-0000-000083080000}"/>
    <cellStyle name="표준 75 23" xfId="2180" xr:uid="{00000000-0005-0000-0000-000084080000}"/>
    <cellStyle name="표준 75 24" xfId="2181" xr:uid="{00000000-0005-0000-0000-000085080000}"/>
    <cellStyle name="표준 75 25" xfId="2182" xr:uid="{00000000-0005-0000-0000-000086080000}"/>
    <cellStyle name="표준 75 26" xfId="2183" xr:uid="{00000000-0005-0000-0000-000087080000}"/>
    <cellStyle name="표준 75 27" xfId="2184" xr:uid="{00000000-0005-0000-0000-000088080000}"/>
    <cellStyle name="표준 75 28" xfId="2185" xr:uid="{00000000-0005-0000-0000-000089080000}"/>
    <cellStyle name="표준 75 29" xfId="2186" xr:uid="{00000000-0005-0000-0000-00008A080000}"/>
    <cellStyle name="표준 75 3" xfId="2187" xr:uid="{00000000-0005-0000-0000-00008B080000}"/>
    <cellStyle name="표준 75 30" xfId="2188" xr:uid="{00000000-0005-0000-0000-00008C080000}"/>
    <cellStyle name="표준 75 31" xfId="2189" xr:uid="{00000000-0005-0000-0000-00008D080000}"/>
    <cellStyle name="표준 75 32" xfId="2190" xr:uid="{00000000-0005-0000-0000-00008E080000}"/>
    <cellStyle name="표준 75 33" xfId="2191" xr:uid="{00000000-0005-0000-0000-00008F080000}"/>
    <cellStyle name="표준 75 34" xfId="2192" xr:uid="{00000000-0005-0000-0000-000090080000}"/>
    <cellStyle name="표준 75 35" xfId="2193" xr:uid="{00000000-0005-0000-0000-000091080000}"/>
    <cellStyle name="표준 75 36" xfId="2194" xr:uid="{00000000-0005-0000-0000-000092080000}"/>
    <cellStyle name="표준 75 37" xfId="2195" xr:uid="{00000000-0005-0000-0000-000093080000}"/>
    <cellStyle name="표준 75 38" xfId="2196" xr:uid="{00000000-0005-0000-0000-000094080000}"/>
    <cellStyle name="표준 75 39" xfId="2197" xr:uid="{00000000-0005-0000-0000-000095080000}"/>
    <cellStyle name="표준 75 4" xfId="2198" xr:uid="{00000000-0005-0000-0000-000096080000}"/>
    <cellStyle name="표준 75 40" xfId="2199" xr:uid="{00000000-0005-0000-0000-000097080000}"/>
    <cellStyle name="표준 75 41" xfId="2200" xr:uid="{00000000-0005-0000-0000-000098080000}"/>
    <cellStyle name="표준 75 42" xfId="2201" xr:uid="{00000000-0005-0000-0000-000099080000}"/>
    <cellStyle name="표준 75 43" xfId="2202" xr:uid="{00000000-0005-0000-0000-00009A080000}"/>
    <cellStyle name="표준 75 44" xfId="2203" xr:uid="{00000000-0005-0000-0000-00009B080000}"/>
    <cellStyle name="표준 75 45" xfId="2204" xr:uid="{00000000-0005-0000-0000-00009C080000}"/>
    <cellStyle name="표준 75 46" xfId="2205" xr:uid="{00000000-0005-0000-0000-00009D080000}"/>
    <cellStyle name="표준 75 47" xfId="2206" xr:uid="{00000000-0005-0000-0000-00009E080000}"/>
    <cellStyle name="표준 75 48" xfId="2207" xr:uid="{00000000-0005-0000-0000-00009F080000}"/>
    <cellStyle name="표준 75 49" xfId="2208" xr:uid="{00000000-0005-0000-0000-0000A0080000}"/>
    <cellStyle name="표준 75 5" xfId="2209" xr:uid="{00000000-0005-0000-0000-0000A1080000}"/>
    <cellStyle name="표준 75 50" xfId="2210" xr:uid="{00000000-0005-0000-0000-0000A2080000}"/>
    <cellStyle name="표준 75 51" xfId="2211" xr:uid="{00000000-0005-0000-0000-0000A3080000}"/>
    <cellStyle name="표준 75 52" xfId="2212" xr:uid="{00000000-0005-0000-0000-0000A4080000}"/>
    <cellStyle name="표준 75 53" xfId="2213" xr:uid="{00000000-0005-0000-0000-0000A5080000}"/>
    <cellStyle name="표준 75 54" xfId="2214" xr:uid="{00000000-0005-0000-0000-0000A6080000}"/>
    <cellStyle name="표준 75 55" xfId="2215" xr:uid="{00000000-0005-0000-0000-0000A7080000}"/>
    <cellStyle name="표준 75 56" xfId="2216" xr:uid="{00000000-0005-0000-0000-0000A8080000}"/>
    <cellStyle name="표준 75 6" xfId="2217" xr:uid="{00000000-0005-0000-0000-0000A9080000}"/>
    <cellStyle name="표준 75 7" xfId="2218" xr:uid="{00000000-0005-0000-0000-0000AA080000}"/>
    <cellStyle name="표준 75 8" xfId="2219" xr:uid="{00000000-0005-0000-0000-0000AB080000}"/>
    <cellStyle name="표준 75 9" xfId="2220" xr:uid="{00000000-0005-0000-0000-0000AC080000}"/>
    <cellStyle name="표준 76 10" xfId="2221" xr:uid="{00000000-0005-0000-0000-0000AD080000}"/>
    <cellStyle name="표준 76 11" xfId="2222" xr:uid="{00000000-0005-0000-0000-0000AE080000}"/>
    <cellStyle name="표준 76 12" xfId="2223" xr:uid="{00000000-0005-0000-0000-0000AF080000}"/>
    <cellStyle name="표준 76 13" xfId="2224" xr:uid="{00000000-0005-0000-0000-0000B0080000}"/>
    <cellStyle name="표준 76 14" xfId="2225" xr:uid="{00000000-0005-0000-0000-0000B1080000}"/>
    <cellStyle name="표준 76 15" xfId="2226" xr:uid="{00000000-0005-0000-0000-0000B2080000}"/>
    <cellStyle name="표준 76 16" xfId="2227" xr:uid="{00000000-0005-0000-0000-0000B3080000}"/>
    <cellStyle name="표준 76 17" xfId="2228" xr:uid="{00000000-0005-0000-0000-0000B4080000}"/>
    <cellStyle name="표준 76 18" xfId="2229" xr:uid="{00000000-0005-0000-0000-0000B5080000}"/>
    <cellStyle name="표준 76 19" xfId="2230" xr:uid="{00000000-0005-0000-0000-0000B6080000}"/>
    <cellStyle name="표준 76 2" xfId="2231" xr:uid="{00000000-0005-0000-0000-0000B7080000}"/>
    <cellStyle name="표준 76 20" xfId="2232" xr:uid="{00000000-0005-0000-0000-0000B8080000}"/>
    <cellStyle name="표준 76 21" xfId="2233" xr:uid="{00000000-0005-0000-0000-0000B9080000}"/>
    <cellStyle name="표준 76 22" xfId="2234" xr:uid="{00000000-0005-0000-0000-0000BA080000}"/>
    <cellStyle name="표준 76 23" xfId="2235" xr:uid="{00000000-0005-0000-0000-0000BB080000}"/>
    <cellStyle name="표준 76 24" xfId="2236" xr:uid="{00000000-0005-0000-0000-0000BC080000}"/>
    <cellStyle name="표준 76 25" xfId="2237" xr:uid="{00000000-0005-0000-0000-0000BD080000}"/>
    <cellStyle name="표준 76 26" xfId="2238" xr:uid="{00000000-0005-0000-0000-0000BE080000}"/>
    <cellStyle name="표준 76 27" xfId="2239" xr:uid="{00000000-0005-0000-0000-0000BF080000}"/>
    <cellStyle name="표준 76 28" xfId="2240" xr:uid="{00000000-0005-0000-0000-0000C0080000}"/>
    <cellStyle name="표준 76 29" xfId="2241" xr:uid="{00000000-0005-0000-0000-0000C1080000}"/>
    <cellStyle name="표준 76 3" xfId="2242" xr:uid="{00000000-0005-0000-0000-0000C2080000}"/>
    <cellStyle name="표준 76 30" xfId="2243" xr:uid="{00000000-0005-0000-0000-0000C3080000}"/>
    <cellStyle name="표준 76 31" xfId="2244" xr:uid="{00000000-0005-0000-0000-0000C4080000}"/>
    <cellStyle name="표준 76 32" xfId="2245" xr:uid="{00000000-0005-0000-0000-0000C5080000}"/>
    <cellStyle name="표준 76 33" xfId="2246" xr:uid="{00000000-0005-0000-0000-0000C6080000}"/>
    <cellStyle name="표준 76 34" xfId="2247" xr:uid="{00000000-0005-0000-0000-0000C7080000}"/>
    <cellStyle name="표준 76 35" xfId="2248" xr:uid="{00000000-0005-0000-0000-0000C8080000}"/>
    <cellStyle name="표준 76 36" xfId="2249" xr:uid="{00000000-0005-0000-0000-0000C9080000}"/>
    <cellStyle name="표준 76 37" xfId="2250" xr:uid="{00000000-0005-0000-0000-0000CA080000}"/>
    <cellStyle name="표준 76 38" xfId="2251" xr:uid="{00000000-0005-0000-0000-0000CB080000}"/>
    <cellStyle name="표준 76 39" xfId="2252" xr:uid="{00000000-0005-0000-0000-0000CC080000}"/>
    <cellStyle name="표준 76 4" xfId="2253" xr:uid="{00000000-0005-0000-0000-0000CD080000}"/>
    <cellStyle name="표준 76 40" xfId="2254" xr:uid="{00000000-0005-0000-0000-0000CE080000}"/>
    <cellStyle name="표준 76 41" xfId="2255" xr:uid="{00000000-0005-0000-0000-0000CF080000}"/>
    <cellStyle name="표준 76 42" xfId="2256" xr:uid="{00000000-0005-0000-0000-0000D0080000}"/>
    <cellStyle name="표준 76 43" xfId="2257" xr:uid="{00000000-0005-0000-0000-0000D1080000}"/>
    <cellStyle name="표준 76 44" xfId="2258" xr:uid="{00000000-0005-0000-0000-0000D2080000}"/>
    <cellStyle name="표준 76 45" xfId="2259" xr:uid="{00000000-0005-0000-0000-0000D3080000}"/>
    <cellStyle name="표준 76 46" xfId="2260" xr:uid="{00000000-0005-0000-0000-0000D4080000}"/>
    <cellStyle name="표준 76 47" xfId="2261" xr:uid="{00000000-0005-0000-0000-0000D5080000}"/>
    <cellStyle name="표준 76 48" xfId="2262" xr:uid="{00000000-0005-0000-0000-0000D6080000}"/>
    <cellStyle name="표준 76 49" xfId="2263" xr:uid="{00000000-0005-0000-0000-0000D7080000}"/>
    <cellStyle name="표준 76 5" xfId="2264" xr:uid="{00000000-0005-0000-0000-0000D8080000}"/>
    <cellStyle name="표준 76 50" xfId="2265" xr:uid="{00000000-0005-0000-0000-0000D9080000}"/>
    <cellStyle name="표준 76 51" xfId="2266" xr:uid="{00000000-0005-0000-0000-0000DA080000}"/>
    <cellStyle name="표준 76 52" xfId="2267" xr:uid="{00000000-0005-0000-0000-0000DB080000}"/>
    <cellStyle name="표준 76 53" xfId="2268" xr:uid="{00000000-0005-0000-0000-0000DC080000}"/>
    <cellStyle name="표준 76 54" xfId="2269" xr:uid="{00000000-0005-0000-0000-0000DD080000}"/>
    <cellStyle name="표준 76 55" xfId="2270" xr:uid="{00000000-0005-0000-0000-0000DE080000}"/>
    <cellStyle name="표준 76 56" xfId="2271" xr:uid="{00000000-0005-0000-0000-0000DF080000}"/>
    <cellStyle name="표준 76 6" xfId="2272" xr:uid="{00000000-0005-0000-0000-0000E0080000}"/>
    <cellStyle name="표준 76 7" xfId="2273" xr:uid="{00000000-0005-0000-0000-0000E1080000}"/>
    <cellStyle name="표준 76 8" xfId="2274" xr:uid="{00000000-0005-0000-0000-0000E2080000}"/>
    <cellStyle name="표준 76 9" xfId="2275" xr:uid="{00000000-0005-0000-0000-0000E3080000}"/>
    <cellStyle name="표준 77 10" xfId="2276" xr:uid="{00000000-0005-0000-0000-0000E4080000}"/>
    <cellStyle name="표준 77 11" xfId="2277" xr:uid="{00000000-0005-0000-0000-0000E5080000}"/>
    <cellStyle name="표준 77 12" xfId="2278" xr:uid="{00000000-0005-0000-0000-0000E6080000}"/>
    <cellStyle name="표준 77 13" xfId="2279" xr:uid="{00000000-0005-0000-0000-0000E7080000}"/>
    <cellStyle name="표준 77 14" xfId="2280" xr:uid="{00000000-0005-0000-0000-0000E8080000}"/>
    <cellStyle name="표준 77 15" xfId="2281" xr:uid="{00000000-0005-0000-0000-0000E9080000}"/>
    <cellStyle name="표준 77 16" xfId="2282" xr:uid="{00000000-0005-0000-0000-0000EA080000}"/>
    <cellStyle name="표준 77 17" xfId="2283" xr:uid="{00000000-0005-0000-0000-0000EB080000}"/>
    <cellStyle name="표준 77 18" xfId="2284" xr:uid="{00000000-0005-0000-0000-0000EC080000}"/>
    <cellStyle name="표준 77 19" xfId="2285" xr:uid="{00000000-0005-0000-0000-0000ED080000}"/>
    <cellStyle name="표준 77 2" xfId="2286" xr:uid="{00000000-0005-0000-0000-0000EE080000}"/>
    <cellStyle name="표준 77 20" xfId="2287" xr:uid="{00000000-0005-0000-0000-0000EF080000}"/>
    <cellStyle name="표준 77 21" xfId="2288" xr:uid="{00000000-0005-0000-0000-0000F0080000}"/>
    <cellStyle name="표준 77 22" xfId="2289" xr:uid="{00000000-0005-0000-0000-0000F1080000}"/>
    <cellStyle name="표준 77 23" xfId="2290" xr:uid="{00000000-0005-0000-0000-0000F2080000}"/>
    <cellStyle name="표준 77 24" xfId="2291" xr:uid="{00000000-0005-0000-0000-0000F3080000}"/>
    <cellStyle name="표준 77 25" xfId="2292" xr:uid="{00000000-0005-0000-0000-0000F4080000}"/>
    <cellStyle name="표준 77 3" xfId="2293" xr:uid="{00000000-0005-0000-0000-0000F5080000}"/>
    <cellStyle name="표준 77 4" xfId="2294" xr:uid="{00000000-0005-0000-0000-0000F6080000}"/>
    <cellStyle name="표준 77 5" xfId="2295" xr:uid="{00000000-0005-0000-0000-0000F7080000}"/>
    <cellStyle name="표준 77 6" xfId="2296" xr:uid="{00000000-0005-0000-0000-0000F8080000}"/>
    <cellStyle name="표준 77 7" xfId="2297" xr:uid="{00000000-0005-0000-0000-0000F9080000}"/>
    <cellStyle name="표준 77 8" xfId="2298" xr:uid="{00000000-0005-0000-0000-0000FA080000}"/>
    <cellStyle name="표준 77 9" xfId="2299" xr:uid="{00000000-0005-0000-0000-0000FB080000}"/>
    <cellStyle name="표준 78 10" xfId="2300" xr:uid="{00000000-0005-0000-0000-0000FC080000}"/>
    <cellStyle name="표준 78 11" xfId="2301" xr:uid="{00000000-0005-0000-0000-0000FD080000}"/>
    <cellStyle name="표준 78 12" xfId="2302" xr:uid="{00000000-0005-0000-0000-0000FE080000}"/>
    <cellStyle name="표준 78 13" xfId="2303" xr:uid="{00000000-0005-0000-0000-0000FF080000}"/>
    <cellStyle name="표준 78 14" xfId="2304" xr:uid="{00000000-0005-0000-0000-000000090000}"/>
    <cellStyle name="표준 78 15" xfId="2305" xr:uid="{00000000-0005-0000-0000-000001090000}"/>
    <cellStyle name="표준 78 16" xfId="2306" xr:uid="{00000000-0005-0000-0000-000002090000}"/>
    <cellStyle name="표준 78 17" xfId="2307" xr:uid="{00000000-0005-0000-0000-000003090000}"/>
    <cellStyle name="표준 78 18" xfId="2308" xr:uid="{00000000-0005-0000-0000-000004090000}"/>
    <cellStyle name="표준 78 19" xfId="2309" xr:uid="{00000000-0005-0000-0000-000005090000}"/>
    <cellStyle name="표준 78 2" xfId="2310" xr:uid="{00000000-0005-0000-0000-000006090000}"/>
    <cellStyle name="표준 78 20" xfId="2311" xr:uid="{00000000-0005-0000-0000-000007090000}"/>
    <cellStyle name="표준 78 21" xfId="2312" xr:uid="{00000000-0005-0000-0000-000008090000}"/>
    <cellStyle name="표준 78 22" xfId="2313" xr:uid="{00000000-0005-0000-0000-000009090000}"/>
    <cellStyle name="표준 78 23" xfId="2314" xr:uid="{00000000-0005-0000-0000-00000A090000}"/>
    <cellStyle name="표준 78 24" xfId="2315" xr:uid="{00000000-0005-0000-0000-00000B090000}"/>
    <cellStyle name="표준 78 25" xfId="2316" xr:uid="{00000000-0005-0000-0000-00000C090000}"/>
    <cellStyle name="표준 78 26" xfId="2317" xr:uid="{00000000-0005-0000-0000-00000D090000}"/>
    <cellStyle name="표준 78 27" xfId="2318" xr:uid="{00000000-0005-0000-0000-00000E090000}"/>
    <cellStyle name="표준 78 28" xfId="2319" xr:uid="{00000000-0005-0000-0000-00000F090000}"/>
    <cellStyle name="표준 78 29" xfId="2320" xr:uid="{00000000-0005-0000-0000-000010090000}"/>
    <cellStyle name="표준 78 3" xfId="2321" xr:uid="{00000000-0005-0000-0000-000011090000}"/>
    <cellStyle name="표준 78 30" xfId="2322" xr:uid="{00000000-0005-0000-0000-000012090000}"/>
    <cellStyle name="표준 78 31" xfId="2323" xr:uid="{00000000-0005-0000-0000-000013090000}"/>
    <cellStyle name="표준 78 32" xfId="2324" xr:uid="{00000000-0005-0000-0000-000014090000}"/>
    <cellStyle name="표준 78 33" xfId="2325" xr:uid="{00000000-0005-0000-0000-000015090000}"/>
    <cellStyle name="표준 78 34" xfId="2326" xr:uid="{00000000-0005-0000-0000-000016090000}"/>
    <cellStyle name="표준 78 35" xfId="2327" xr:uid="{00000000-0005-0000-0000-000017090000}"/>
    <cellStyle name="표준 78 36" xfId="2328" xr:uid="{00000000-0005-0000-0000-000018090000}"/>
    <cellStyle name="표준 78 37" xfId="2329" xr:uid="{00000000-0005-0000-0000-000019090000}"/>
    <cellStyle name="표준 78 38" xfId="2330" xr:uid="{00000000-0005-0000-0000-00001A090000}"/>
    <cellStyle name="표준 78 39" xfId="2331" xr:uid="{00000000-0005-0000-0000-00001B090000}"/>
    <cellStyle name="표준 78 4" xfId="2332" xr:uid="{00000000-0005-0000-0000-00001C090000}"/>
    <cellStyle name="표준 78 40" xfId="2333" xr:uid="{00000000-0005-0000-0000-00001D090000}"/>
    <cellStyle name="표준 78 41" xfId="2334" xr:uid="{00000000-0005-0000-0000-00001E090000}"/>
    <cellStyle name="표준 78 42" xfId="2335" xr:uid="{00000000-0005-0000-0000-00001F090000}"/>
    <cellStyle name="표준 78 43" xfId="2336" xr:uid="{00000000-0005-0000-0000-000020090000}"/>
    <cellStyle name="표준 78 44" xfId="2337" xr:uid="{00000000-0005-0000-0000-000021090000}"/>
    <cellStyle name="표준 78 45" xfId="2338" xr:uid="{00000000-0005-0000-0000-000022090000}"/>
    <cellStyle name="표준 78 5" xfId="2339" xr:uid="{00000000-0005-0000-0000-000023090000}"/>
    <cellStyle name="표준 78 6" xfId="2340" xr:uid="{00000000-0005-0000-0000-000024090000}"/>
    <cellStyle name="표준 78 7" xfId="2341" xr:uid="{00000000-0005-0000-0000-000025090000}"/>
    <cellStyle name="표준 78 8" xfId="2342" xr:uid="{00000000-0005-0000-0000-000026090000}"/>
    <cellStyle name="표준 78 9" xfId="2343" xr:uid="{00000000-0005-0000-0000-000027090000}"/>
    <cellStyle name="표준 79 10" xfId="2344" xr:uid="{00000000-0005-0000-0000-000028090000}"/>
    <cellStyle name="표준 79 11" xfId="2345" xr:uid="{00000000-0005-0000-0000-000029090000}"/>
    <cellStyle name="표준 79 12" xfId="2346" xr:uid="{00000000-0005-0000-0000-00002A090000}"/>
    <cellStyle name="표준 79 13" xfId="2347" xr:uid="{00000000-0005-0000-0000-00002B090000}"/>
    <cellStyle name="표준 79 14" xfId="2348" xr:uid="{00000000-0005-0000-0000-00002C090000}"/>
    <cellStyle name="표준 79 15" xfId="2349" xr:uid="{00000000-0005-0000-0000-00002D090000}"/>
    <cellStyle name="표준 79 16" xfId="2350" xr:uid="{00000000-0005-0000-0000-00002E090000}"/>
    <cellStyle name="표준 79 17" xfId="2351" xr:uid="{00000000-0005-0000-0000-00002F090000}"/>
    <cellStyle name="표준 79 18" xfId="2352" xr:uid="{00000000-0005-0000-0000-000030090000}"/>
    <cellStyle name="표준 79 19" xfId="2353" xr:uid="{00000000-0005-0000-0000-000031090000}"/>
    <cellStyle name="표준 79 2" xfId="2354" xr:uid="{00000000-0005-0000-0000-000032090000}"/>
    <cellStyle name="표준 79 20" xfId="2355" xr:uid="{00000000-0005-0000-0000-000033090000}"/>
    <cellStyle name="표준 79 21" xfId="2356" xr:uid="{00000000-0005-0000-0000-000034090000}"/>
    <cellStyle name="표준 79 22" xfId="2357" xr:uid="{00000000-0005-0000-0000-000035090000}"/>
    <cellStyle name="표준 79 23" xfId="2358" xr:uid="{00000000-0005-0000-0000-000036090000}"/>
    <cellStyle name="표준 79 24" xfId="2359" xr:uid="{00000000-0005-0000-0000-000037090000}"/>
    <cellStyle name="표준 79 25" xfId="2360" xr:uid="{00000000-0005-0000-0000-000038090000}"/>
    <cellStyle name="표준 79 26" xfId="2361" xr:uid="{00000000-0005-0000-0000-000039090000}"/>
    <cellStyle name="표준 79 27" xfId="2362" xr:uid="{00000000-0005-0000-0000-00003A090000}"/>
    <cellStyle name="표준 79 28" xfId="2363" xr:uid="{00000000-0005-0000-0000-00003B090000}"/>
    <cellStyle name="표준 79 29" xfId="2364" xr:uid="{00000000-0005-0000-0000-00003C090000}"/>
    <cellStyle name="표준 79 3" xfId="2365" xr:uid="{00000000-0005-0000-0000-00003D090000}"/>
    <cellStyle name="표준 79 30" xfId="2366" xr:uid="{00000000-0005-0000-0000-00003E090000}"/>
    <cellStyle name="표준 79 31" xfId="2367" xr:uid="{00000000-0005-0000-0000-00003F090000}"/>
    <cellStyle name="표준 79 32" xfId="2368" xr:uid="{00000000-0005-0000-0000-000040090000}"/>
    <cellStyle name="표준 79 33" xfId="2369" xr:uid="{00000000-0005-0000-0000-000041090000}"/>
    <cellStyle name="표준 79 34" xfId="2370" xr:uid="{00000000-0005-0000-0000-000042090000}"/>
    <cellStyle name="표준 79 35" xfId="2371" xr:uid="{00000000-0005-0000-0000-000043090000}"/>
    <cellStyle name="표준 79 36" xfId="2372" xr:uid="{00000000-0005-0000-0000-000044090000}"/>
    <cellStyle name="표준 79 37" xfId="2373" xr:uid="{00000000-0005-0000-0000-000045090000}"/>
    <cellStyle name="표준 79 38" xfId="2374" xr:uid="{00000000-0005-0000-0000-000046090000}"/>
    <cellStyle name="표준 79 39" xfId="2375" xr:uid="{00000000-0005-0000-0000-000047090000}"/>
    <cellStyle name="표준 79 4" xfId="2376" xr:uid="{00000000-0005-0000-0000-000048090000}"/>
    <cellStyle name="표준 79 40" xfId="2377" xr:uid="{00000000-0005-0000-0000-000049090000}"/>
    <cellStyle name="표준 79 41" xfId="2378" xr:uid="{00000000-0005-0000-0000-00004A090000}"/>
    <cellStyle name="표준 79 42" xfId="2379" xr:uid="{00000000-0005-0000-0000-00004B090000}"/>
    <cellStyle name="표준 79 43" xfId="2380" xr:uid="{00000000-0005-0000-0000-00004C090000}"/>
    <cellStyle name="표준 79 44" xfId="2381" xr:uid="{00000000-0005-0000-0000-00004D090000}"/>
    <cellStyle name="표준 79 45" xfId="2382" xr:uid="{00000000-0005-0000-0000-00004E090000}"/>
    <cellStyle name="표준 79 5" xfId="2383" xr:uid="{00000000-0005-0000-0000-00004F090000}"/>
    <cellStyle name="표준 79 6" xfId="2384" xr:uid="{00000000-0005-0000-0000-000050090000}"/>
    <cellStyle name="표준 79 7" xfId="2385" xr:uid="{00000000-0005-0000-0000-000051090000}"/>
    <cellStyle name="표준 79 8" xfId="2386" xr:uid="{00000000-0005-0000-0000-000052090000}"/>
    <cellStyle name="표준 79 9" xfId="2387" xr:uid="{00000000-0005-0000-0000-000053090000}"/>
    <cellStyle name="표준 8" xfId="2388" xr:uid="{00000000-0005-0000-0000-000054090000}"/>
    <cellStyle name="표준 8 2" xfId="2389" xr:uid="{00000000-0005-0000-0000-000055090000}"/>
    <cellStyle name="표준 80 10" xfId="2390" xr:uid="{00000000-0005-0000-0000-000056090000}"/>
    <cellStyle name="표준 80 11" xfId="2391" xr:uid="{00000000-0005-0000-0000-000057090000}"/>
    <cellStyle name="표준 80 12" xfId="2392" xr:uid="{00000000-0005-0000-0000-000058090000}"/>
    <cellStyle name="표준 80 13" xfId="2393" xr:uid="{00000000-0005-0000-0000-000059090000}"/>
    <cellStyle name="표준 80 14" xfId="2394" xr:uid="{00000000-0005-0000-0000-00005A090000}"/>
    <cellStyle name="표준 80 15" xfId="2395" xr:uid="{00000000-0005-0000-0000-00005B090000}"/>
    <cellStyle name="표준 80 16" xfId="2396" xr:uid="{00000000-0005-0000-0000-00005C090000}"/>
    <cellStyle name="표준 80 17" xfId="2397" xr:uid="{00000000-0005-0000-0000-00005D090000}"/>
    <cellStyle name="표준 80 18" xfId="2398" xr:uid="{00000000-0005-0000-0000-00005E090000}"/>
    <cellStyle name="표준 80 19" xfId="2399" xr:uid="{00000000-0005-0000-0000-00005F090000}"/>
    <cellStyle name="표준 80 2" xfId="2400" xr:uid="{00000000-0005-0000-0000-000060090000}"/>
    <cellStyle name="표준 80 20" xfId="2401" xr:uid="{00000000-0005-0000-0000-000061090000}"/>
    <cellStyle name="표준 80 21" xfId="2402" xr:uid="{00000000-0005-0000-0000-000062090000}"/>
    <cellStyle name="표준 80 22" xfId="2403" xr:uid="{00000000-0005-0000-0000-000063090000}"/>
    <cellStyle name="표준 80 23" xfId="2404" xr:uid="{00000000-0005-0000-0000-000064090000}"/>
    <cellStyle name="표준 80 24" xfId="2405" xr:uid="{00000000-0005-0000-0000-000065090000}"/>
    <cellStyle name="표준 80 25" xfId="2406" xr:uid="{00000000-0005-0000-0000-000066090000}"/>
    <cellStyle name="표준 80 26" xfId="2407" xr:uid="{00000000-0005-0000-0000-000067090000}"/>
    <cellStyle name="표준 80 27" xfId="2408" xr:uid="{00000000-0005-0000-0000-000068090000}"/>
    <cellStyle name="표준 80 28" xfId="2409" xr:uid="{00000000-0005-0000-0000-000069090000}"/>
    <cellStyle name="표준 80 29" xfId="2410" xr:uid="{00000000-0005-0000-0000-00006A090000}"/>
    <cellStyle name="표준 80 3" xfId="2411" xr:uid="{00000000-0005-0000-0000-00006B090000}"/>
    <cellStyle name="표준 80 30" xfId="2412" xr:uid="{00000000-0005-0000-0000-00006C090000}"/>
    <cellStyle name="표준 80 31" xfId="2413" xr:uid="{00000000-0005-0000-0000-00006D090000}"/>
    <cellStyle name="표준 80 32" xfId="2414" xr:uid="{00000000-0005-0000-0000-00006E090000}"/>
    <cellStyle name="표준 80 33" xfId="2415" xr:uid="{00000000-0005-0000-0000-00006F090000}"/>
    <cellStyle name="표준 80 34" xfId="2416" xr:uid="{00000000-0005-0000-0000-000070090000}"/>
    <cellStyle name="표준 80 35" xfId="2417" xr:uid="{00000000-0005-0000-0000-000071090000}"/>
    <cellStyle name="표준 80 36" xfId="2418" xr:uid="{00000000-0005-0000-0000-000072090000}"/>
    <cellStyle name="표준 80 37" xfId="2419" xr:uid="{00000000-0005-0000-0000-000073090000}"/>
    <cellStyle name="표준 80 38" xfId="2420" xr:uid="{00000000-0005-0000-0000-000074090000}"/>
    <cellStyle name="표준 80 39" xfId="2421" xr:uid="{00000000-0005-0000-0000-000075090000}"/>
    <cellStyle name="표준 80 4" xfId="2422" xr:uid="{00000000-0005-0000-0000-000076090000}"/>
    <cellStyle name="표준 80 40" xfId="2423" xr:uid="{00000000-0005-0000-0000-000077090000}"/>
    <cellStyle name="표준 80 41" xfId="2424" xr:uid="{00000000-0005-0000-0000-000078090000}"/>
    <cellStyle name="표준 80 42" xfId="2425" xr:uid="{00000000-0005-0000-0000-000079090000}"/>
    <cellStyle name="표준 80 43" xfId="2426" xr:uid="{00000000-0005-0000-0000-00007A090000}"/>
    <cellStyle name="표준 80 44" xfId="2427" xr:uid="{00000000-0005-0000-0000-00007B090000}"/>
    <cellStyle name="표준 80 45" xfId="2428" xr:uid="{00000000-0005-0000-0000-00007C090000}"/>
    <cellStyle name="표준 80 5" xfId="2429" xr:uid="{00000000-0005-0000-0000-00007D090000}"/>
    <cellStyle name="표준 80 6" xfId="2430" xr:uid="{00000000-0005-0000-0000-00007E090000}"/>
    <cellStyle name="표준 80 7" xfId="2431" xr:uid="{00000000-0005-0000-0000-00007F090000}"/>
    <cellStyle name="표준 80 8" xfId="2432" xr:uid="{00000000-0005-0000-0000-000080090000}"/>
    <cellStyle name="표준 80 9" xfId="2433" xr:uid="{00000000-0005-0000-0000-000081090000}"/>
    <cellStyle name="표준 81 10" xfId="2434" xr:uid="{00000000-0005-0000-0000-000082090000}"/>
    <cellStyle name="표준 81 11" xfId="2435" xr:uid="{00000000-0005-0000-0000-000083090000}"/>
    <cellStyle name="표준 81 12" xfId="2436" xr:uid="{00000000-0005-0000-0000-000084090000}"/>
    <cellStyle name="표준 81 13" xfId="2437" xr:uid="{00000000-0005-0000-0000-000085090000}"/>
    <cellStyle name="표준 81 14" xfId="2438" xr:uid="{00000000-0005-0000-0000-000086090000}"/>
    <cellStyle name="표준 81 15" xfId="2439" xr:uid="{00000000-0005-0000-0000-000087090000}"/>
    <cellStyle name="표준 81 16" xfId="2440" xr:uid="{00000000-0005-0000-0000-000088090000}"/>
    <cellStyle name="표준 81 17" xfId="2441" xr:uid="{00000000-0005-0000-0000-000089090000}"/>
    <cellStyle name="표준 81 18" xfId="2442" xr:uid="{00000000-0005-0000-0000-00008A090000}"/>
    <cellStyle name="표준 81 19" xfId="2443" xr:uid="{00000000-0005-0000-0000-00008B090000}"/>
    <cellStyle name="표준 81 2" xfId="2444" xr:uid="{00000000-0005-0000-0000-00008C090000}"/>
    <cellStyle name="표준 81 20" xfId="2445" xr:uid="{00000000-0005-0000-0000-00008D090000}"/>
    <cellStyle name="표준 81 21" xfId="2446" xr:uid="{00000000-0005-0000-0000-00008E090000}"/>
    <cellStyle name="표준 81 22" xfId="2447" xr:uid="{00000000-0005-0000-0000-00008F090000}"/>
    <cellStyle name="표준 81 23" xfId="2448" xr:uid="{00000000-0005-0000-0000-000090090000}"/>
    <cellStyle name="표준 81 24" xfId="2449" xr:uid="{00000000-0005-0000-0000-000091090000}"/>
    <cellStyle name="표준 81 25" xfId="2450" xr:uid="{00000000-0005-0000-0000-000092090000}"/>
    <cellStyle name="표준 81 26" xfId="2451" xr:uid="{00000000-0005-0000-0000-000093090000}"/>
    <cellStyle name="표준 81 27" xfId="2452" xr:uid="{00000000-0005-0000-0000-000094090000}"/>
    <cellStyle name="표준 81 28" xfId="2453" xr:uid="{00000000-0005-0000-0000-000095090000}"/>
    <cellStyle name="표준 81 29" xfId="2454" xr:uid="{00000000-0005-0000-0000-000096090000}"/>
    <cellStyle name="표준 81 3" xfId="2455" xr:uid="{00000000-0005-0000-0000-000097090000}"/>
    <cellStyle name="표준 81 30" xfId="2456" xr:uid="{00000000-0005-0000-0000-000098090000}"/>
    <cellStyle name="표준 81 31" xfId="2457" xr:uid="{00000000-0005-0000-0000-000099090000}"/>
    <cellStyle name="표준 81 32" xfId="2458" xr:uid="{00000000-0005-0000-0000-00009A090000}"/>
    <cellStyle name="표준 81 33" xfId="2459" xr:uid="{00000000-0005-0000-0000-00009B090000}"/>
    <cellStyle name="표준 81 34" xfId="2460" xr:uid="{00000000-0005-0000-0000-00009C090000}"/>
    <cellStyle name="표준 81 35" xfId="2461" xr:uid="{00000000-0005-0000-0000-00009D090000}"/>
    <cellStyle name="표준 81 36" xfId="2462" xr:uid="{00000000-0005-0000-0000-00009E090000}"/>
    <cellStyle name="표준 81 37" xfId="2463" xr:uid="{00000000-0005-0000-0000-00009F090000}"/>
    <cellStyle name="표준 81 38" xfId="2464" xr:uid="{00000000-0005-0000-0000-0000A0090000}"/>
    <cellStyle name="표준 81 39" xfId="2465" xr:uid="{00000000-0005-0000-0000-0000A1090000}"/>
    <cellStyle name="표준 81 4" xfId="2466" xr:uid="{00000000-0005-0000-0000-0000A2090000}"/>
    <cellStyle name="표준 81 40" xfId="2467" xr:uid="{00000000-0005-0000-0000-0000A3090000}"/>
    <cellStyle name="표준 81 41" xfId="2468" xr:uid="{00000000-0005-0000-0000-0000A4090000}"/>
    <cellStyle name="표준 81 42" xfId="2469" xr:uid="{00000000-0005-0000-0000-0000A5090000}"/>
    <cellStyle name="표준 81 43" xfId="2470" xr:uid="{00000000-0005-0000-0000-0000A6090000}"/>
    <cellStyle name="표준 81 44" xfId="2471" xr:uid="{00000000-0005-0000-0000-0000A7090000}"/>
    <cellStyle name="표준 81 45" xfId="2472" xr:uid="{00000000-0005-0000-0000-0000A8090000}"/>
    <cellStyle name="표준 81 5" xfId="2473" xr:uid="{00000000-0005-0000-0000-0000A9090000}"/>
    <cellStyle name="표준 81 6" xfId="2474" xr:uid="{00000000-0005-0000-0000-0000AA090000}"/>
    <cellStyle name="표준 81 7" xfId="2475" xr:uid="{00000000-0005-0000-0000-0000AB090000}"/>
    <cellStyle name="표준 81 8" xfId="2476" xr:uid="{00000000-0005-0000-0000-0000AC090000}"/>
    <cellStyle name="표준 81 9" xfId="2477" xr:uid="{00000000-0005-0000-0000-0000AD090000}"/>
    <cellStyle name="표준 82" xfId="2478" xr:uid="{00000000-0005-0000-0000-0000AE090000}"/>
    <cellStyle name="표준 83 10" xfId="2479" xr:uid="{00000000-0005-0000-0000-0000AF090000}"/>
    <cellStyle name="표준 83 11" xfId="2480" xr:uid="{00000000-0005-0000-0000-0000B0090000}"/>
    <cellStyle name="표준 83 12" xfId="2481" xr:uid="{00000000-0005-0000-0000-0000B1090000}"/>
    <cellStyle name="표준 83 13" xfId="2482" xr:uid="{00000000-0005-0000-0000-0000B2090000}"/>
    <cellStyle name="표준 83 14" xfId="2483" xr:uid="{00000000-0005-0000-0000-0000B3090000}"/>
    <cellStyle name="표준 83 15" xfId="2484" xr:uid="{00000000-0005-0000-0000-0000B4090000}"/>
    <cellStyle name="표준 83 16" xfId="2485" xr:uid="{00000000-0005-0000-0000-0000B5090000}"/>
    <cellStyle name="표준 83 17" xfId="2486" xr:uid="{00000000-0005-0000-0000-0000B6090000}"/>
    <cellStyle name="표준 83 18" xfId="2487" xr:uid="{00000000-0005-0000-0000-0000B7090000}"/>
    <cellStyle name="표준 83 19" xfId="2488" xr:uid="{00000000-0005-0000-0000-0000B8090000}"/>
    <cellStyle name="표준 83 2" xfId="2489" xr:uid="{00000000-0005-0000-0000-0000B9090000}"/>
    <cellStyle name="표준 83 20" xfId="2490" xr:uid="{00000000-0005-0000-0000-0000BA090000}"/>
    <cellStyle name="표준 83 21" xfId="2491" xr:uid="{00000000-0005-0000-0000-0000BB090000}"/>
    <cellStyle name="표준 83 22" xfId="2492" xr:uid="{00000000-0005-0000-0000-0000BC090000}"/>
    <cellStyle name="표준 83 23" xfId="2493" xr:uid="{00000000-0005-0000-0000-0000BD090000}"/>
    <cellStyle name="표준 83 24" xfId="2494" xr:uid="{00000000-0005-0000-0000-0000BE090000}"/>
    <cellStyle name="표준 83 25" xfId="2495" xr:uid="{00000000-0005-0000-0000-0000BF090000}"/>
    <cellStyle name="표준 83 26" xfId="2496" xr:uid="{00000000-0005-0000-0000-0000C0090000}"/>
    <cellStyle name="표준 83 27" xfId="2497" xr:uid="{00000000-0005-0000-0000-0000C1090000}"/>
    <cellStyle name="표준 83 28" xfId="2498" xr:uid="{00000000-0005-0000-0000-0000C2090000}"/>
    <cellStyle name="표준 83 29" xfId="2499" xr:uid="{00000000-0005-0000-0000-0000C3090000}"/>
    <cellStyle name="표준 83 3" xfId="2500" xr:uid="{00000000-0005-0000-0000-0000C4090000}"/>
    <cellStyle name="표준 83 30" xfId="2501" xr:uid="{00000000-0005-0000-0000-0000C5090000}"/>
    <cellStyle name="표준 83 31" xfId="2502" xr:uid="{00000000-0005-0000-0000-0000C6090000}"/>
    <cellStyle name="표준 83 32" xfId="2503" xr:uid="{00000000-0005-0000-0000-0000C7090000}"/>
    <cellStyle name="표준 83 33" xfId="2504" xr:uid="{00000000-0005-0000-0000-0000C8090000}"/>
    <cellStyle name="표준 83 34" xfId="2505" xr:uid="{00000000-0005-0000-0000-0000C9090000}"/>
    <cellStyle name="표준 83 35" xfId="2506" xr:uid="{00000000-0005-0000-0000-0000CA090000}"/>
    <cellStyle name="표준 83 36" xfId="2507" xr:uid="{00000000-0005-0000-0000-0000CB090000}"/>
    <cellStyle name="표준 83 37" xfId="2508" xr:uid="{00000000-0005-0000-0000-0000CC090000}"/>
    <cellStyle name="표준 83 38" xfId="2509" xr:uid="{00000000-0005-0000-0000-0000CD090000}"/>
    <cellStyle name="표준 83 39" xfId="2510" xr:uid="{00000000-0005-0000-0000-0000CE090000}"/>
    <cellStyle name="표준 83 4" xfId="2511" xr:uid="{00000000-0005-0000-0000-0000CF090000}"/>
    <cellStyle name="표준 83 40" xfId="2512" xr:uid="{00000000-0005-0000-0000-0000D0090000}"/>
    <cellStyle name="표준 83 41" xfId="2513" xr:uid="{00000000-0005-0000-0000-0000D1090000}"/>
    <cellStyle name="표준 83 42" xfId="2514" xr:uid="{00000000-0005-0000-0000-0000D2090000}"/>
    <cellStyle name="표준 83 43" xfId="2515" xr:uid="{00000000-0005-0000-0000-0000D3090000}"/>
    <cellStyle name="표준 83 44" xfId="2516" xr:uid="{00000000-0005-0000-0000-0000D4090000}"/>
    <cellStyle name="표준 83 45" xfId="2517" xr:uid="{00000000-0005-0000-0000-0000D5090000}"/>
    <cellStyle name="표준 83 5" xfId="2518" xr:uid="{00000000-0005-0000-0000-0000D6090000}"/>
    <cellStyle name="표준 83 6" xfId="2519" xr:uid="{00000000-0005-0000-0000-0000D7090000}"/>
    <cellStyle name="표준 83 7" xfId="2520" xr:uid="{00000000-0005-0000-0000-0000D8090000}"/>
    <cellStyle name="표준 83 8" xfId="2521" xr:uid="{00000000-0005-0000-0000-0000D9090000}"/>
    <cellStyle name="표준 83 9" xfId="2522" xr:uid="{00000000-0005-0000-0000-0000DA090000}"/>
    <cellStyle name="표준 84 10" xfId="2523" xr:uid="{00000000-0005-0000-0000-0000DB090000}"/>
    <cellStyle name="표준 84 11" xfId="2524" xr:uid="{00000000-0005-0000-0000-0000DC090000}"/>
    <cellStyle name="표준 84 12" xfId="2525" xr:uid="{00000000-0005-0000-0000-0000DD090000}"/>
    <cellStyle name="표준 84 13" xfId="2526" xr:uid="{00000000-0005-0000-0000-0000DE090000}"/>
    <cellStyle name="표준 84 14" xfId="2527" xr:uid="{00000000-0005-0000-0000-0000DF090000}"/>
    <cellStyle name="표준 84 15" xfId="2528" xr:uid="{00000000-0005-0000-0000-0000E0090000}"/>
    <cellStyle name="표준 84 16" xfId="2529" xr:uid="{00000000-0005-0000-0000-0000E1090000}"/>
    <cellStyle name="표준 84 17" xfId="2530" xr:uid="{00000000-0005-0000-0000-0000E2090000}"/>
    <cellStyle name="표준 84 18" xfId="2531" xr:uid="{00000000-0005-0000-0000-0000E3090000}"/>
    <cellStyle name="표준 84 19" xfId="2532" xr:uid="{00000000-0005-0000-0000-0000E4090000}"/>
    <cellStyle name="표준 84 2" xfId="2533" xr:uid="{00000000-0005-0000-0000-0000E5090000}"/>
    <cellStyle name="표준 84 20" xfId="2534" xr:uid="{00000000-0005-0000-0000-0000E6090000}"/>
    <cellStyle name="표준 84 21" xfId="2535" xr:uid="{00000000-0005-0000-0000-0000E7090000}"/>
    <cellStyle name="표준 84 22" xfId="2536" xr:uid="{00000000-0005-0000-0000-0000E8090000}"/>
    <cellStyle name="표준 84 23" xfId="2537" xr:uid="{00000000-0005-0000-0000-0000E9090000}"/>
    <cellStyle name="표준 84 24" xfId="2538" xr:uid="{00000000-0005-0000-0000-0000EA090000}"/>
    <cellStyle name="표준 84 25" xfId="2539" xr:uid="{00000000-0005-0000-0000-0000EB090000}"/>
    <cellStyle name="표준 84 26" xfId="2540" xr:uid="{00000000-0005-0000-0000-0000EC090000}"/>
    <cellStyle name="표준 84 27" xfId="2541" xr:uid="{00000000-0005-0000-0000-0000ED090000}"/>
    <cellStyle name="표준 84 28" xfId="2542" xr:uid="{00000000-0005-0000-0000-0000EE090000}"/>
    <cellStyle name="표준 84 29" xfId="2543" xr:uid="{00000000-0005-0000-0000-0000EF090000}"/>
    <cellStyle name="표준 84 3" xfId="2544" xr:uid="{00000000-0005-0000-0000-0000F0090000}"/>
    <cellStyle name="표준 84 30" xfId="2545" xr:uid="{00000000-0005-0000-0000-0000F1090000}"/>
    <cellStyle name="표준 84 31" xfId="2546" xr:uid="{00000000-0005-0000-0000-0000F2090000}"/>
    <cellStyle name="표준 84 32" xfId="2547" xr:uid="{00000000-0005-0000-0000-0000F3090000}"/>
    <cellStyle name="표준 84 33" xfId="2548" xr:uid="{00000000-0005-0000-0000-0000F4090000}"/>
    <cellStyle name="표준 84 34" xfId="2549" xr:uid="{00000000-0005-0000-0000-0000F5090000}"/>
    <cellStyle name="표준 84 35" xfId="2550" xr:uid="{00000000-0005-0000-0000-0000F6090000}"/>
    <cellStyle name="표준 84 36" xfId="2551" xr:uid="{00000000-0005-0000-0000-0000F7090000}"/>
    <cellStyle name="표준 84 37" xfId="2552" xr:uid="{00000000-0005-0000-0000-0000F8090000}"/>
    <cellStyle name="표준 84 38" xfId="2553" xr:uid="{00000000-0005-0000-0000-0000F9090000}"/>
    <cellStyle name="표준 84 39" xfId="2554" xr:uid="{00000000-0005-0000-0000-0000FA090000}"/>
    <cellStyle name="표준 84 4" xfId="2555" xr:uid="{00000000-0005-0000-0000-0000FB090000}"/>
    <cellStyle name="표준 84 40" xfId="2556" xr:uid="{00000000-0005-0000-0000-0000FC090000}"/>
    <cellStyle name="표준 84 41" xfId="2557" xr:uid="{00000000-0005-0000-0000-0000FD090000}"/>
    <cellStyle name="표준 84 42" xfId="2558" xr:uid="{00000000-0005-0000-0000-0000FE090000}"/>
    <cellStyle name="표준 84 43" xfId="2559" xr:uid="{00000000-0005-0000-0000-0000FF090000}"/>
    <cellStyle name="표준 84 44" xfId="2560" xr:uid="{00000000-0005-0000-0000-0000000A0000}"/>
    <cellStyle name="표준 84 45" xfId="2561" xr:uid="{00000000-0005-0000-0000-0000010A0000}"/>
    <cellStyle name="표준 84 5" xfId="2562" xr:uid="{00000000-0005-0000-0000-0000020A0000}"/>
    <cellStyle name="표준 84 6" xfId="2563" xr:uid="{00000000-0005-0000-0000-0000030A0000}"/>
    <cellStyle name="표준 84 7" xfId="2564" xr:uid="{00000000-0005-0000-0000-0000040A0000}"/>
    <cellStyle name="표준 84 8" xfId="2565" xr:uid="{00000000-0005-0000-0000-0000050A0000}"/>
    <cellStyle name="표준 84 9" xfId="2566" xr:uid="{00000000-0005-0000-0000-0000060A0000}"/>
    <cellStyle name="표준 85 10" xfId="2567" xr:uid="{00000000-0005-0000-0000-0000070A0000}"/>
    <cellStyle name="표준 85 11" xfId="2568" xr:uid="{00000000-0005-0000-0000-0000080A0000}"/>
    <cellStyle name="표준 85 12" xfId="2569" xr:uid="{00000000-0005-0000-0000-0000090A0000}"/>
    <cellStyle name="표준 85 13" xfId="2570" xr:uid="{00000000-0005-0000-0000-00000A0A0000}"/>
    <cellStyle name="표준 85 14" xfId="2571" xr:uid="{00000000-0005-0000-0000-00000B0A0000}"/>
    <cellStyle name="표준 85 15" xfId="2572" xr:uid="{00000000-0005-0000-0000-00000C0A0000}"/>
    <cellStyle name="표준 85 16" xfId="2573" xr:uid="{00000000-0005-0000-0000-00000D0A0000}"/>
    <cellStyle name="표준 85 17" xfId="2574" xr:uid="{00000000-0005-0000-0000-00000E0A0000}"/>
    <cellStyle name="표준 85 18" xfId="2575" xr:uid="{00000000-0005-0000-0000-00000F0A0000}"/>
    <cellStyle name="표준 85 19" xfId="2576" xr:uid="{00000000-0005-0000-0000-0000100A0000}"/>
    <cellStyle name="표준 85 2" xfId="2577" xr:uid="{00000000-0005-0000-0000-0000110A0000}"/>
    <cellStyle name="표준 85 20" xfId="2578" xr:uid="{00000000-0005-0000-0000-0000120A0000}"/>
    <cellStyle name="표준 85 21" xfId="2579" xr:uid="{00000000-0005-0000-0000-0000130A0000}"/>
    <cellStyle name="표준 85 22" xfId="2580" xr:uid="{00000000-0005-0000-0000-0000140A0000}"/>
    <cellStyle name="표준 85 23" xfId="2581" xr:uid="{00000000-0005-0000-0000-0000150A0000}"/>
    <cellStyle name="표준 85 24" xfId="2582" xr:uid="{00000000-0005-0000-0000-0000160A0000}"/>
    <cellStyle name="표준 85 25" xfId="2583" xr:uid="{00000000-0005-0000-0000-0000170A0000}"/>
    <cellStyle name="표준 85 26" xfId="2584" xr:uid="{00000000-0005-0000-0000-0000180A0000}"/>
    <cellStyle name="표준 85 27" xfId="2585" xr:uid="{00000000-0005-0000-0000-0000190A0000}"/>
    <cellStyle name="표준 85 28" xfId="2586" xr:uid="{00000000-0005-0000-0000-00001A0A0000}"/>
    <cellStyle name="표준 85 29" xfId="2587" xr:uid="{00000000-0005-0000-0000-00001B0A0000}"/>
    <cellStyle name="표준 85 3" xfId="2588" xr:uid="{00000000-0005-0000-0000-00001C0A0000}"/>
    <cellStyle name="표준 85 30" xfId="2589" xr:uid="{00000000-0005-0000-0000-00001D0A0000}"/>
    <cellStyle name="표준 85 31" xfId="2590" xr:uid="{00000000-0005-0000-0000-00001E0A0000}"/>
    <cellStyle name="표준 85 32" xfId="2591" xr:uid="{00000000-0005-0000-0000-00001F0A0000}"/>
    <cellStyle name="표준 85 33" xfId="2592" xr:uid="{00000000-0005-0000-0000-0000200A0000}"/>
    <cellStyle name="표준 85 34" xfId="2593" xr:uid="{00000000-0005-0000-0000-0000210A0000}"/>
    <cellStyle name="표준 85 35" xfId="2594" xr:uid="{00000000-0005-0000-0000-0000220A0000}"/>
    <cellStyle name="표준 85 36" xfId="2595" xr:uid="{00000000-0005-0000-0000-0000230A0000}"/>
    <cellStyle name="표준 85 37" xfId="2596" xr:uid="{00000000-0005-0000-0000-0000240A0000}"/>
    <cellStyle name="표준 85 38" xfId="2597" xr:uid="{00000000-0005-0000-0000-0000250A0000}"/>
    <cellStyle name="표준 85 39" xfId="2598" xr:uid="{00000000-0005-0000-0000-0000260A0000}"/>
    <cellStyle name="표준 85 4" xfId="2599" xr:uid="{00000000-0005-0000-0000-0000270A0000}"/>
    <cellStyle name="표준 85 40" xfId="2600" xr:uid="{00000000-0005-0000-0000-0000280A0000}"/>
    <cellStyle name="표준 85 41" xfId="2601" xr:uid="{00000000-0005-0000-0000-0000290A0000}"/>
    <cellStyle name="표준 85 42" xfId="2602" xr:uid="{00000000-0005-0000-0000-00002A0A0000}"/>
    <cellStyle name="표준 85 43" xfId="2603" xr:uid="{00000000-0005-0000-0000-00002B0A0000}"/>
    <cellStyle name="표준 85 44" xfId="2604" xr:uid="{00000000-0005-0000-0000-00002C0A0000}"/>
    <cellStyle name="표준 85 45" xfId="2605" xr:uid="{00000000-0005-0000-0000-00002D0A0000}"/>
    <cellStyle name="표준 85 5" xfId="2606" xr:uid="{00000000-0005-0000-0000-00002E0A0000}"/>
    <cellStyle name="표준 85 6" xfId="2607" xr:uid="{00000000-0005-0000-0000-00002F0A0000}"/>
    <cellStyle name="표준 85 7" xfId="2608" xr:uid="{00000000-0005-0000-0000-0000300A0000}"/>
    <cellStyle name="표준 85 8" xfId="2609" xr:uid="{00000000-0005-0000-0000-0000310A0000}"/>
    <cellStyle name="표준 85 9" xfId="2610" xr:uid="{00000000-0005-0000-0000-0000320A0000}"/>
    <cellStyle name="표준 86 10" xfId="2611" xr:uid="{00000000-0005-0000-0000-0000330A0000}"/>
    <cellStyle name="표준 86 11" xfId="2612" xr:uid="{00000000-0005-0000-0000-0000340A0000}"/>
    <cellStyle name="표준 86 12" xfId="2613" xr:uid="{00000000-0005-0000-0000-0000350A0000}"/>
    <cellStyle name="표준 86 13" xfId="2614" xr:uid="{00000000-0005-0000-0000-0000360A0000}"/>
    <cellStyle name="표준 86 14" xfId="2615" xr:uid="{00000000-0005-0000-0000-0000370A0000}"/>
    <cellStyle name="표준 86 15" xfId="2616" xr:uid="{00000000-0005-0000-0000-0000380A0000}"/>
    <cellStyle name="표준 86 16" xfId="2617" xr:uid="{00000000-0005-0000-0000-0000390A0000}"/>
    <cellStyle name="표준 86 17" xfId="2618" xr:uid="{00000000-0005-0000-0000-00003A0A0000}"/>
    <cellStyle name="표준 86 18" xfId="2619" xr:uid="{00000000-0005-0000-0000-00003B0A0000}"/>
    <cellStyle name="표준 86 19" xfId="2620" xr:uid="{00000000-0005-0000-0000-00003C0A0000}"/>
    <cellStyle name="표준 86 2" xfId="2621" xr:uid="{00000000-0005-0000-0000-00003D0A0000}"/>
    <cellStyle name="표준 86 20" xfId="2622" xr:uid="{00000000-0005-0000-0000-00003E0A0000}"/>
    <cellStyle name="표준 86 21" xfId="2623" xr:uid="{00000000-0005-0000-0000-00003F0A0000}"/>
    <cellStyle name="표준 86 22" xfId="2624" xr:uid="{00000000-0005-0000-0000-0000400A0000}"/>
    <cellStyle name="표준 86 23" xfId="2625" xr:uid="{00000000-0005-0000-0000-0000410A0000}"/>
    <cellStyle name="표준 86 24" xfId="2626" xr:uid="{00000000-0005-0000-0000-0000420A0000}"/>
    <cellStyle name="표준 86 25" xfId="2627" xr:uid="{00000000-0005-0000-0000-0000430A0000}"/>
    <cellStyle name="표준 86 26" xfId="2628" xr:uid="{00000000-0005-0000-0000-0000440A0000}"/>
    <cellStyle name="표준 86 27" xfId="2629" xr:uid="{00000000-0005-0000-0000-0000450A0000}"/>
    <cellStyle name="표준 86 28" xfId="2630" xr:uid="{00000000-0005-0000-0000-0000460A0000}"/>
    <cellStyle name="표준 86 29" xfId="2631" xr:uid="{00000000-0005-0000-0000-0000470A0000}"/>
    <cellStyle name="표준 86 3" xfId="2632" xr:uid="{00000000-0005-0000-0000-0000480A0000}"/>
    <cellStyle name="표준 86 30" xfId="2633" xr:uid="{00000000-0005-0000-0000-0000490A0000}"/>
    <cellStyle name="표준 86 31" xfId="2634" xr:uid="{00000000-0005-0000-0000-00004A0A0000}"/>
    <cellStyle name="표준 86 32" xfId="2635" xr:uid="{00000000-0005-0000-0000-00004B0A0000}"/>
    <cellStyle name="표준 86 33" xfId="2636" xr:uid="{00000000-0005-0000-0000-00004C0A0000}"/>
    <cellStyle name="표준 86 34" xfId="2637" xr:uid="{00000000-0005-0000-0000-00004D0A0000}"/>
    <cellStyle name="표준 86 35" xfId="2638" xr:uid="{00000000-0005-0000-0000-00004E0A0000}"/>
    <cellStyle name="표준 86 36" xfId="2639" xr:uid="{00000000-0005-0000-0000-00004F0A0000}"/>
    <cellStyle name="표준 86 37" xfId="2640" xr:uid="{00000000-0005-0000-0000-0000500A0000}"/>
    <cellStyle name="표준 86 38" xfId="2641" xr:uid="{00000000-0005-0000-0000-0000510A0000}"/>
    <cellStyle name="표준 86 39" xfId="2642" xr:uid="{00000000-0005-0000-0000-0000520A0000}"/>
    <cellStyle name="표준 86 4" xfId="2643" xr:uid="{00000000-0005-0000-0000-0000530A0000}"/>
    <cellStyle name="표준 86 40" xfId="2644" xr:uid="{00000000-0005-0000-0000-0000540A0000}"/>
    <cellStyle name="표준 86 41" xfId="2645" xr:uid="{00000000-0005-0000-0000-0000550A0000}"/>
    <cellStyle name="표준 86 42" xfId="2646" xr:uid="{00000000-0005-0000-0000-0000560A0000}"/>
    <cellStyle name="표준 86 43" xfId="2647" xr:uid="{00000000-0005-0000-0000-0000570A0000}"/>
    <cellStyle name="표준 86 44" xfId="2648" xr:uid="{00000000-0005-0000-0000-0000580A0000}"/>
    <cellStyle name="표준 86 45" xfId="2649" xr:uid="{00000000-0005-0000-0000-0000590A0000}"/>
    <cellStyle name="표준 86 5" xfId="2650" xr:uid="{00000000-0005-0000-0000-00005A0A0000}"/>
    <cellStyle name="표준 86 6" xfId="2651" xr:uid="{00000000-0005-0000-0000-00005B0A0000}"/>
    <cellStyle name="표준 86 7" xfId="2652" xr:uid="{00000000-0005-0000-0000-00005C0A0000}"/>
    <cellStyle name="표준 86 8" xfId="2653" xr:uid="{00000000-0005-0000-0000-00005D0A0000}"/>
    <cellStyle name="표준 86 9" xfId="2654" xr:uid="{00000000-0005-0000-0000-00005E0A0000}"/>
    <cellStyle name="표준 87 10" xfId="2655" xr:uid="{00000000-0005-0000-0000-00005F0A0000}"/>
    <cellStyle name="표준 87 11" xfId="2656" xr:uid="{00000000-0005-0000-0000-0000600A0000}"/>
    <cellStyle name="표준 87 12" xfId="2657" xr:uid="{00000000-0005-0000-0000-0000610A0000}"/>
    <cellStyle name="표준 87 13" xfId="2658" xr:uid="{00000000-0005-0000-0000-0000620A0000}"/>
    <cellStyle name="표준 87 14" xfId="2659" xr:uid="{00000000-0005-0000-0000-0000630A0000}"/>
    <cellStyle name="표준 87 15" xfId="2660" xr:uid="{00000000-0005-0000-0000-0000640A0000}"/>
    <cellStyle name="표준 87 16" xfId="2661" xr:uid="{00000000-0005-0000-0000-0000650A0000}"/>
    <cellStyle name="표준 87 17" xfId="2662" xr:uid="{00000000-0005-0000-0000-0000660A0000}"/>
    <cellStyle name="표준 87 18" xfId="2663" xr:uid="{00000000-0005-0000-0000-0000670A0000}"/>
    <cellStyle name="표준 87 19" xfId="2664" xr:uid="{00000000-0005-0000-0000-0000680A0000}"/>
    <cellStyle name="표준 87 2" xfId="2665" xr:uid="{00000000-0005-0000-0000-0000690A0000}"/>
    <cellStyle name="표준 87 20" xfId="2666" xr:uid="{00000000-0005-0000-0000-00006A0A0000}"/>
    <cellStyle name="표준 87 21" xfId="2667" xr:uid="{00000000-0005-0000-0000-00006B0A0000}"/>
    <cellStyle name="표준 87 22" xfId="2668" xr:uid="{00000000-0005-0000-0000-00006C0A0000}"/>
    <cellStyle name="표준 87 23" xfId="2669" xr:uid="{00000000-0005-0000-0000-00006D0A0000}"/>
    <cellStyle name="표준 87 24" xfId="2670" xr:uid="{00000000-0005-0000-0000-00006E0A0000}"/>
    <cellStyle name="표준 87 25" xfId="2671" xr:uid="{00000000-0005-0000-0000-00006F0A0000}"/>
    <cellStyle name="표준 87 26" xfId="2672" xr:uid="{00000000-0005-0000-0000-0000700A0000}"/>
    <cellStyle name="표준 87 27" xfId="2673" xr:uid="{00000000-0005-0000-0000-0000710A0000}"/>
    <cellStyle name="표준 87 28" xfId="2674" xr:uid="{00000000-0005-0000-0000-0000720A0000}"/>
    <cellStyle name="표준 87 29" xfId="2675" xr:uid="{00000000-0005-0000-0000-0000730A0000}"/>
    <cellStyle name="표준 87 3" xfId="2676" xr:uid="{00000000-0005-0000-0000-0000740A0000}"/>
    <cellStyle name="표준 87 30" xfId="2677" xr:uid="{00000000-0005-0000-0000-0000750A0000}"/>
    <cellStyle name="표준 87 31" xfId="2678" xr:uid="{00000000-0005-0000-0000-0000760A0000}"/>
    <cellStyle name="표준 87 32" xfId="2679" xr:uid="{00000000-0005-0000-0000-0000770A0000}"/>
    <cellStyle name="표준 87 33" xfId="2680" xr:uid="{00000000-0005-0000-0000-0000780A0000}"/>
    <cellStyle name="표준 87 34" xfId="2681" xr:uid="{00000000-0005-0000-0000-0000790A0000}"/>
    <cellStyle name="표준 87 35" xfId="2682" xr:uid="{00000000-0005-0000-0000-00007A0A0000}"/>
    <cellStyle name="표준 87 36" xfId="2683" xr:uid="{00000000-0005-0000-0000-00007B0A0000}"/>
    <cellStyle name="표준 87 37" xfId="2684" xr:uid="{00000000-0005-0000-0000-00007C0A0000}"/>
    <cellStyle name="표준 87 38" xfId="2685" xr:uid="{00000000-0005-0000-0000-00007D0A0000}"/>
    <cellStyle name="표준 87 39" xfId="2686" xr:uid="{00000000-0005-0000-0000-00007E0A0000}"/>
    <cellStyle name="표준 87 4" xfId="2687" xr:uid="{00000000-0005-0000-0000-00007F0A0000}"/>
    <cellStyle name="표준 87 40" xfId="2688" xr:uid="{00000000-0005-0000-0000-0000800A0000}"/>
    <cellStyle name="표준 87 41" xfId="2689" xr:uid="{00000000-0005-0000-0000-0000810A0000}"/>
    <cellStyle name="표준 87 42" xfId="2690" xr:uid="{00000000-0005-0000-0000-0000820A0000}"/>
    <cellStyle name="표준 87 43" xfId="2691" xr:uid="{00000000-0005-0000-0000-0000830A0000}"/>
    <cellStyle name="표준 87 44" xfId="2692" xr:uid="{00000000-0005-0000-0000-0000840A0000}"/>
    <cellStyle name="표준 87 45" xfId="2693" xr:uid="{00000000-0005-0000-0000-0000850A0000}"/>
    <cellStyle name="표준 87 5" xfId="2694" xr:uid="{00000000-0005-0000-0000-0000860A0000}"/>
    <cellStyle name="표준 87 6" xfId="2695" xr:uid="{00000000-0005-0000-0000-0000870A0000}"/>
    <cellStyle name="표준 87 7" xfId="2696" xr:uid="{00000000-0005-0000-0000-0000880A0000}"/>
    <cellStyle name="표준 87 8" xfId="2697" xr:uid="{00000000-0005-0000-0000-0000890A0000}"/>
    <cellStyle name="표준 87 9" xfId="2698" xr:uid="{00000000-0005-0000-0000-00008A0A0000}"/>
    <cellStyle name="표준 89 10" xfId="2699" xr:uid="{00000000-0005-0000-0000-00008B0A0000}"/>
    <cellStyle name="표준 89 11" xfId="2700" xr:uid="{00000000-0005-0000-0000-00008C0A0000}"/>
    <cellStyle name="표준 89 12" xfId="2701" xr:uid="{00000000-0005-0000-0000-00008D0A0000}"/>
    <cellStyle name="표준 89 13" xfId="2702" xr:uid="{00000000-0005-0000-0000-00008E0A0000}"/>
    <cellStyle name="표준 89 14" xfId="2703" xr:uid="{00000000-0005-0000-0000-00008F0A0000}"/>
    <cellStyle name="표준 89 15" xfId="2704" xr:uid="{00000000-0005-0000-0000-0000900A0000}"/>
    <cellStyle name="표준 89 16" xfId="2705" xr:uid="{00000000-0005-0000-0000-0000910A0000}"/>
    <cellStyle name="표준 89 17" xfId="2706" xr:uid="{00000000-0005-0000-0000-0000920A0000}"/>
    <cellStyle name="표준 89 18" xfId="2707" xr:uid="{00000000-0005-0000-0000-0000930A0000}"/>
    <cellStyle name="표준 89 19" xfId="2708" xr:uid="{00000000-0005-0000-0000-0000940A0000}"/>
    <cellStyle name="표준 89 2" xfId="2709" xr:uid="{00000000-0005-0000-0000-0000950A0000}"/>
    <cellStyle name="표준 89 20" xfId="2710" xr:uid="{00000000-0005-0000-0000-0000960A0000}"/>
    <cellStyle name="표준 89 21" xfId="2711" xr:uid="{00000000-0005-0000-0000-0000970A0000}"/>
    <cellStyle name="표준 89 22" xfId="2712" xr:uid="{00000000-0005-0000-0000-0000980A0000}"/>
    <cellStyle name="표준 89 23" xfId="2713" xr:uid="{00000000-0005-0000-0000-0000990A0000}"/>
    <cellStyle name="표준 89 24" xfId="2714" xr:uid="{00000000-0005-0000-0000-00009A0A0000}"/>
    <cellStyle name="표준 89 25" xfId="2715" xr:uid="{00000000-0005-0000-0000-00009B0A0000}"/>
    <cellStyle name="표준 89 26" xfId="2716" xr:uid="{00000000-0005-0000-0000-00009C0A0000}"/>
    <cellStyle name="표준 89 27" xfId="2717" xr:uid="{00000000-0005-0000-0000-00009D0A0000}"/>
    <cellStyle name="표준 89 28" xfId="2718" xr:uid="{00000000-0005-0000-0000-00009E0A0000}"/>
    <cellStyle name="표준 89 29" xfId="2719" xr:uid="{00000000-0005-0000-0000-00009F0A0000}"/>
    <cellStyle name="표준 89 3" xfId="2720" xr:uid="{00000000-0005-0000-0000-0000A00A0000}"/>
    <cellStyle name="표준 89 30" xfId="2721" xr:uid="{00000000-0005-0000-0000-0000A10A0000}"/>
    <cellStyle name="표준 89 31" xfId="2722" xr:uid="{00000000-0005-0000-0000-0000A20A0000}"/>
    <cellStyle name="표준 89 32" xfId="2723" xr:uid="{00000000-0005-0000-0000-0000A30A0000}"/>
    <cellStyle name="표준 89 33" xfId="2724" xr:uid="{00000000-0005-0000-0000-0000A40A0000}"/>
    <cellStyle name="표준 89 34" xfId="2725" xr:uid="{00000000-0005-0000-0000-0000A50A0000}"/>
    <cellStyle name="표준 89 35" xfId="2726" xr:uid="{00000000-0005-0000-0000-0000A60A0000}"/>
    <cellStyle name="표준 89 36" xfId="2727" xr:uid="{00000000-0005-0000-0000-0000A70A0000}"/>
    <cellStyle name="표준 89 37" xfId="2728" xr:uid="{00000000-0005-0000-0000-0000A80A0000}"/>
    <cellStyle name="표준 89 38" xfId="2729" xr:uid="{00000000-0005-0000-0000-0000A90A0000}"/>
    <cellStyle name="표준 89 39" xfId="2730" xr:uid="{00000000-0005-0000-0000-0000AA0A0000}"/>
    <cellStyle name="표준 89 4" xfId="2731" xr:uid="{00000000-0005-0000-0000-0000AB0A0000}"/>
    <cellStyle name="표준 89 40" xfId="2732" xr:uid="{00000000-0005-0000-0000-0000AC0A0000}"/>
    <cellStyle name="표준 89 41" xfId="2733" xr:uid="{00000000-0005-0000-0000-0000AD0A0000}"/>
    <cellStyle name="표준 89 42" xfId="2734" xr:uid="{00000000-0005-0000-0000-0000AE0A0000}"/>
    <cellStyle name="표준 89 43" xfId="2735" xr:uid="{00000000-0005-0000-0000-0000AF0A0000}"/>
    <cellStyle name="표준 89 44" xfId="2736" xr:uid="{00000000-0005-0000-0000-0000B00A0000}"/>
    <cellStyle name="표준 89 45" xfId="2737" xr:uid="{00000000-0005-0000-0000-0000B10A0000}"/>
    <cellStyle name="표준 89 5" xfId="2738" xr:uid="{00000000-0005-0000-0000-0000B20A0000}"/>
    <cellStyle name="표준 89 6" xfId="2739" xr:uid="{00000000-0005-0000-0000-0000B30A0000}"/>
    <cellStyle name="표준 89 7" xfId="2740" xr:uid="{00000000-0005-0000-0000-0000B40A0000}"/>
    <cellStyle name="표준 89 8" xfId="2741" xr:uid="{00000000-0005-0000-0000-0000B50A0000}"/>
    <cellStyle name="표준 89 9" xfId="2742" xr:uid="{00000000-0005-0000-0000-0000B60A0000}"/>
    <cellStyle name="표준 9" xfId="2743" xr:uid="{00000000-0005-0000-0000-0000B70A0000}"/>
    <cellStyle name="표준 9 2" xfId="2744" xr:uid="{00000000-0005-0000-0000-0000B80A0000}"/>
    <cellStyle name="표준 90 10" xfId="2745" xr:uid="{00000000-0005-0000-0000-0000B90A0000}"/>
    <cellStyle name="표준 90 11" xfId="2746" xr:uid="{00000000-0005-0000-0000-0000BA0A0000}"/>
    <cellStyle name="표준 90 12" xfId="2747" xr:uid="{00000000-0005-0000-0000-0000BB0A0000}"/>
    <cellStyle name="표준 90 13" xfId="2748" xr:uid="{00000000-0005-0000-0000-0000BC0A0000}"/>
    <cellStyle name="표준 90 14" xfId="2749" xr:uid="{00000000-0005-0000-0000-0000BD0A0000}"/>
    <cellStyle name="표준 90 15" xfId="2750" xr:uid="{00000000-0005-0000-0000-0000BE0A0000}"/>
    <cellStyle name="표준 90 16" xfId="2751" xr:uid="{00000000-0005-0000-0000-0000BF0A0000}"/>
    <cellStyle name="표준 90 17" xfId="2752" xr:uid="{00000000-0005-0000-0000-0000C00A0000}"/>
    <cellStyle name="표준 90 18" xfId="2753" xr:uid="{00000000-0005-0000-0000-0000C10A0000}"/>
    <cellStyle name="표준 90 19" xfId="2754" xr:uid="{00000000-0005-0000-0000-0000C20A0000}"/>
    <cellStyle name="표준 90 2" xfId="2755" xr:uid="{00000000-0005-0000-0000-0000C30A0000}"/>
    <cellStyle name="표준 90 20" xfId="2756" xr:uid="{00000000-0005-0000-0000-0000C40A0000}"/>
    <cellStyle name="표준 90 21" xfId="2757" xr:uid="{00000000-0005-0000-0000-0000C50A0000}"/>
    <cellStyle name="표준 90 22" xfId="2758" xr:uid="{00000000-0005-0000-0000-0000C60A0000}"/>
    <cellStyle name="표준 90 23" xfId="2759" xr:uid="{00000000-0005-0000-0000-0000C70A0000}"/>
    <cellStyle name="표준 90 24" xfId="2760" xr:uid="{00000000-0005-0000-0000-0000C80A0000}"/>
    <cellStyle name="표준 90 25" xfId="2761" xr:uid="{00000000-0005-0000-0000-0000C90A0000}"/>
    <cellStyle name="표준 90 26" xfId="2762" xr:uid="{00000000-0005-0000-0000-0000CA0A0000}"/>
    <cellStyle name="표준 90 27" xfId="2763" xr:uid="{00000000-0005-0000-0000-0000CB0A0000}"/>
    <cellStyle name="표준 90 28" xfId="2764" xr:uid="{00000000-0005-0000-0000-0000CC0A0000}"/>
    <cellStyle name="표준 90 29" xfId="2765" xr:uid="{00000000-0005-0000-0000-0000CD0A0000}"/>
    <cellStyle name="표준 90 3" xfId="2766" xr:uid="{00000000-0005-0000-0000-0000CE0A0000}"/>
    <cellStyle name="표준 90 30" xfId="2767" xr:uid="{00000000-0005-0000-0000-0000CF0A0000}"/>
    <cellStyle name="표준 90 31" xfId="2768" xr:uid="{00000000-0005-0000-0000-0000D00A0000}"/>
    <cellStyle name="표준 90 32" xfId="2769" xr:uid="{00000000-0005-0000-0000-0000D10A0000}"/>
    <cellStyle name="표준 90 4" xfId="2770" xr:uid="{00000000-0005-0000-0000-0000D20A0000}"/>
    <cellStyle name="표준 90 5" xfId="2771" xr:uid="{00000000-0005-0000-0000-0000D30A0000}"/>
    <cellStyle name="표준 90 6" xfId="2772" xr:uid="{00000000-0005-0000-0000-0000D40A0000}"/>
    <cellStyle name="표준 90 7" xfId="2773" xr:uid="{00000000-0005-0000-0000-0000D50A0000}"/>
    <cellStyle name="표준 90 8" xfId="2774" xr:uid="{00000000-0005-0000-0000-0000D60A0000}"/>
    <cellStyle name="표준 90 9" xfId="2775" xr:uid="{00000000-0005-0000-0000-0000D70A0000}"/>
    <cellStyle name="표준 91 10" xfId="2776" xr:uid="{00000000-0005-0000-0000-0000D80A0000}"/>
    <cellStyle name="표준 91 11" xfId="2777" xr:uid="{00000000-0005-0000-0000-0000D90A0000}"/>
    <cellStyle name="표준 91 12" xfId="2778" xr:uid="{00000000-0005-0000-0000-0000DA0A0000}"/>
    <cellStyle name="표준 91 13" xfId="2779" xr:uid="{00000000-0005-0000-0000-0000DB0A0000}"/>
    <cellStyle name="표준 91 14" xfId="2780" xr:uid="{00000000-0005-0000-0000-0000DC0A0000}"/>
    <cellStyle name="표준 91 15" xfId="2781" xr:uid="{00000000-0005-0000-0000-0000DD0A0000}"/>
    <cellStyle name="표준 91 16" xfId="2782" xr:uid="{00000000-0005-0000-0000-0000DE0A0000}"/>
    <cellStyle name="표준 91 17" xfId="2783" xr:uid="{00000000-0005-0000-0000-0000DF0A0000}"/>
    <cellStyle name="표준 91 18" xfId="2784" xr:uid="{00000000-0005-0000-0000-0000E00A0000}"/>
    <cellStyle name="표준 91 19" xfId="2785" xr:uid="{00000000-0005-0000-0000-0000E10A0000}"/>
    <cellStyle name="표준 91 2" xfId="2786" xr:uid="{00000000-0005-0000-0000-0000E20A0000}"/>
    <cellStyle name="표준 91 20" xfId="2787" xr:uid="{00000000-0005-0000-0000-0000E30A0000}"/>
    <cellStyle name="표준 91 21" xfId="2788" xr:uid="{00000000-0005-0000-0000-0000E40A0000}"/>
    <cellStyle name="표준 91 22" xfId="2789" xr:uid="{00000000-0005-0000-0000-0000E50A0000}"/>
    <cellStyle name="표준 91 23" xfId="2790" xr:uid="{00000000-0005-0000-0000-0000E60A0000}"/>
    <cellStyle name="표준 91 24" xfId="2791" xr:uid="{00000000-0005-0000-0000-0000E70A0000}"/>
    <cellStyle name="표준 91 25" xfId="2792" xr:uid="{00000000-0005-0000-0000-0000E80A0000}"/>
    <cellStyle name="표준 91 26" xfId="2793" xr:uid="{00000000-0005-0000-0000-0000E90A0000}"/>
    <cellStyle name="표준 91 27" xfId="2794" xr:uid="{00000000-0005-0000-0000-0000EA0A0000}"/>
    <cellStyle name="표준 91 28" xfId="2795" xr:uid="{00000000-0005-0000-0000-0000EB0A0000}"/>
    <cellStyle name="표준 91 29" xfId="2796" xr:uid="{00000000-0005-0000-0000-0000EC0A0000}"/>
    <cellStyle name="표준 91 3" xfId="2797" xr:uid="{00000000-0005-0000-0000-0000ED0A0000}"/>
    <cellStyle name="표준 91 30" xfId="2798" xr:uid="{00000000-0005-0000-0000-0000EE0A0000}"/>
    <cellStyle name="표준 91 31" xfId="2799" xr:uid="{00000000-0005-0000-0000-0000EF0A0000}"/>
    <cellStyle name="표준 91 32" xfId="2800" xr:uid="{00000000-0005-0000-0000-0000F00A0000}"/>
    <cellStyle name="표준 91 4" xfId="2801" xr:uid="{00000000-0005-0000-0000-0000F10A0000}"/>
    <cellStyle name="표준 91 5" xfId="2802" xr:uid="{00000000-0005-0000-0000-0000F20A0000}"/>
    <cellStyle name="표준 91 6" xfId="2803" xr:uid="{00000000-0005-0000-0000-0000F30A0000}"/>
    <cellStyle name="표준 91 7" xfId="2804" xr:uid="{00000000-0005-0000-0000-0000F40A0000}"/>
    <cellStyle name="표준 91 8" xfId="2805" xr:uid="{00000000-0005-0000-0000-0000F50A0000}"/>
    <cellStyle name="표준 91 9" xfId="2806" xr:uid="{00000000-0005-0000-0000-0000F60A0000}"/>
    <cellStyle name="표준 92 10" xfId="2807" xr:uid="{00000000-0005-0000-0000-0000F70A0000}"/>
    <cellStyle name="표준 92 11" xfId="2808" xr:uid="{00000000-0005-0000-0000-0000F80A0000}"/>
    <cellStyle name="표준 92 12" xfId="2809" xr:uid="{00000000-0005-0000-0000-0000F90A0000}"/>
    <cellStyle name="표준 92 13" xfId="2810" xr:uid="{00000000-0005-0000-0000-0000FA0A0000}"/>
    <cellStyle name="표준 92 14" xfId="2811" xr:uid="{00000000-0005-0000-0000-0000FB0A0000}"/>
    <cellStyle name="표준 92 15" xfId="2812" xr:uid="{00000000-0005-0000-0000-0000FC0A0000}"/>
    <cellStyle name="표준 92 16" xfId="2813" xr:uid="{00000000-0005-0000-0000-0000FD0A0000}"/>
    <cellStyle name="표준 92 17" xfId="2814" xr:uid="{00000000-0005-0000-0000-0000FE0A0000}"/>
    <cellStyle name="표준 92 18" xfId="2815" xr:uid="{00000000-0005-0000-0000-0000FF0A0000}"/>
    <cellStyle name="표준 92 19" xfId="2816" xr:uid="{00000000-0005-0000-0000-0000000B0000}"/>
    <cellStyle name="표준 92 2" xfId="2817" xr:uid="{00000000-0005-0000-0000-0000010B0000}"/>
    <cellStyle name="표준 92 20" xfId="2818" xr:uid="{00000000-0005-0000-0000-0000020B0000}"/>
    <cellStyle name="표준 92 21" xfId="2819" xr:uid="{00000000-0005-0000-0000-0000030B0000}"/>
    <cellStyle name="표준 92 22" xfId="2820" xr:uid="{00000000-0005-0000-0000-0000040B0000}"/>
    <cellStyle name="표준 92 23" xfId="2821" xr:uid="{00000000-0005-0000-0000-0000050B0000}"/>
    <cellStyle name="표준 92 24" xfId="2822" xr:uid="{00000000-0005-0000-0000-0000060B0000}"/>
    <cellStyle name="표준 92 25" xfId="2823" xr:uid="{00000000-0005-0000-0000-0000070B0000}"/>
    <cellStyle name="표준 92 26" xfId="2824" xr:uid="{00000000-0005-0000-0000-0000080B0000}"/>
    <cellStyle name="표준 92 27" xfId="2825" xr:uid="{00000000-0005-0000-0000-0000090B0000}"/>
    <cellStyle name="표준 92 28" xfId="2826" xr:uid="{00000000-0005-0000-0000-00000A0B0000}"/>
    <cellStyle name="표준 92 29" xfId="2827" xr:uid="{00000000-0005-0000-0000-00000B0B0000}"/>
    <cellStyle name="표준 92 3" xfId="2828" xr:uid="{00000000-0005-0000-0000-00000C0B0000}"/>
    <cellStyle name="표준 92 30" xfId="2829" xr:uid="{00000000-0005-0000-0000-00000D0B0000}"/>
    <cellStyle name="표준 92 31" xfId="2830" xr:uid="{00000000-0005-0000-0000-00000E0B0000}"/>
    <cellStyle name="표준 92 32" xfId="2831" xr:uid="{00000000-0005-0000-0000-00000F0B0000}"/>
    <cellStyle name="표준 92 4" xfId="2832" xr:uid="{00000000-0005-0000-0000-0000100B0000}"/>
    <cellStyle name="표준 92 5" xfId="2833" xr:uid="{00000000-0005-0000-0000-0000110B0000}"/>
    <cellStyle name="표준 92 6" xfId="2834" xr:uid="{00000000-0005-0000-0000-0000120B0000}"/>
    <cellStyle name="표준 92 7" xfId="2835" xr:uid="{00000000-0005-0000-0000-0000130B0000}"/>
    <cellStyle name="표준 92 8" xfId="2836" xr:uid="{00000000-0005-0000-0000-0000140B0000}"/>
    <cellStyle name="표준 92 9" xfId="2837" xr:uid="{00000000-0005-0000-0000-0000150B0000}"/>
    <cellStyle name="표준 93 10" xfId="2838" xr:uid="{00000000-0005-0000-0000-0000160B0000}"/>
    <cellStyle name="표준 93 11" xfId="2839" xr:uid="{00000000-0005-0000-0000-0000170B0000}"/>
    <cellStyle name="표준 93 12" xfId="2840" xr:uid="{00000000-0005-0000-0000-0000180B0000}"/>
    <cellStyle name="표준 93 13" xfId="2841" xr:uid="{00000000-0005-0000-0000-0000190B0000}"/>
    <cellStyle name="표준 93 14" xfId="2842" xr:uid="{00000000-0005-0000-0000-00001A0B0000}"/>
    <cellStyle name="표준 93 15" xfId="2843" xr:uid="{00000000-0005-0000-0000-00001B0B0000}"/>
    <cellStyle name="표준 93 16" xfId="2844" xr:uid="{00000000-0005-0000-0000-00001C0B0000}"/>
    <cellStyle name="표준 93 17" xfId="2845" xr:uid="{00000000-0005-0000-0000-00001D0B0000}"/>
    <cellStyle name="표준 93 18" xfId="2846" xr:uid="{00000000-0005-0000-0000-00001E0B0000}"/>
    <cellStyle name="표준 93 19" xfId="2847" xr:uid="{00000000-0005-0000-0000-00001F0B0000}"/>
    <cellStyle name="표준 93 2" xfId="2848" xr:uid="{00000000-0005-0000-0000-0000200B0000}"/>
    <cellStyle name="표준 93 20" xfId="2849" xr:uid="{00000000-0005-0000-0000-0000210B0000}"/>
    <cellStyle name="표준 93 21" xfId="2850" xr:uid="{00000000-0005-0000-0000-0000220B0000}"/>
    <cellStyle name="표준 93 22" xfId="2851" xr:uid="{00000000-0005-0000-0000-0000230B0000}"/>
    <cellStyle name="표준 93 23" xfId="2852" xr:uid="{00000000-0005-0000-0000-0000240B0000}"/>
    <cellStyle name="표준 93 24" xfId="2853" xr:uid="{00000000-0005-0000-0000-0000250B0000}"/>
    <cellStyle name="표준 93 25" xfId="2854" xr:uid="{00000000-0005-0000-0000-0000260B0000}"/>
    <cellStyle name="표준 93 26" xfId="2855" xr:uid="{00000000-0005-0000-0000-0000270B0000}"/>
    <cellStyle name="표준 93 27" xfId="2856" xr:uid="{00000000-0005-0000-0000-0000280B0000}"/>
    <cellStyle name="표준 93 28" xfId="2857" xr:uid="{00000000-0005-0000-0000-0000290B0000}"/>
    <cellStyle name="표준 93 29" xfId="2858" xr:uid="{00000000-0005-0000-0000-00002A0B0000}"/>
    <cellStyle name="표준 93 3" xfId="2859" xr:uid="{00000000-0005-0000-0000-00002B0B0000}"/>
    <cellStyle name="표준 93 30" xfId="2860" xr:uid="{00000000-0005-0000-0000-00002C0B0000}"/>
    <cellStyle name="표준 93 31" xfId="2861" xr:uid="{00000000-0005-0000-0000-00002D0B0000}"/>
    <cellStyle name="표준 93 32" xfId="2862" xr:uid="{00000000-0005-0000-0000-00002E0B0000}"/>
    <cellStyle name="표준 93 4" xfId="2863" xr:uid="{00000000-0005-0000-0000-00002F0B0000}"/>
    <cellStyle name="표준 93 5" xfId="2864" xr:uid="{00000000-0005-0000-0000-0000300B0000}"/>
    <cellStyle name="표준 93 6" xfId="2865" xr:uid="{00000000-0005-0000-0000-0000310B0000}"/>
    <cellStyle name="표준 93 7" xfId="2866" xr:uid="{00000000-0005-0000-0000-0000320B0000}"/>
    <cellStyle name="표준 93 8" xfId="2867" xr:uid="{00000000-0005-0000-0000-0000330B0000}"/>
    <cellStyle name="표준 93 9" xfId="2868" xr:uid="{00000000-0005-0000-0000-0000340B0000}"/>
    <cellStyle name="표준 94 10" xfId="2869" xr:uid="{00000000-0005-0000-0000-0000350B0000}"/>
    <cellStyle name="표준 94 11" xfId="2870" xr:uid="{00000000-0005-0000-0000-0000360B0000}"/>
    <cellStyle name="표준 94 12" xfId="2871" xr:uid="{00000000-0005-0000-0000-0000370B0000}"/>
    <cellStyle name="표준 94 13" xfId="2872" xr:uid="{00000000-0005-0000-0000-0000380B0000}"/>
    <cellStyle name="표준 94 14" xfId="2873" xr:uid="{00000000-0005-0000-0000-0000390B0000}"/>
    <cellStyle name="표준 94 15" xfId="2874" xr:uid="{00000000-0005-0000-0000-00003A0B0000}"/>
    <cellStyle name="표준 94 16" xfId="2875" xr:uid="{00000000-0005-0000-0000-00003B0B0000}"/>
    <cellStyle name="표준 94 17" xfId="2876" xr:uid="{00000000-0005-0000-0000-00003C0B0000}"/>
    <cellStyle name="표준 94 18" xfId="2877" xr:uid="{00000000-0005-0000-0000-00003D0B0000}"/>
    <cellStyle name="표준 94 19" xfId="2878" xr:uid="{00000000-0005-0000-0000-00003E0B0000}"/>
    <cellStyle name="표준 94 2" xfId="2879" xr:uid="{00000000-0005-0000-0000-00003F0B0000}"/>
    <cellStyle name="표준 94 20" xfId="2880" xr:uid="{00000000-0005-0000-0000-0000400B0000}"/>
    <cellStyle name="표준 94 21" xfId="2881" xr:uid="{00000000-0005-0000-0000-0000410B0000}"/>
    <cellStyle name="표준 94 22" xfId="2882" xr:uid="{00000000-0005-0000-0000-0000420B0000}"/>
    <cellStyle name="표준 94 23" xfId="2883" xr:uid="{00000000-0005-0000-0000-0000430B0000}"/>
    <cellStyle name="표준 94 24" xfId="2884" xr:uid="{00000000-0005-0000-0000-0000440B0000}"/>
    <cellStyle name="표준 94 25" xfId="2885" xr:uid="{00000000-0005-0000-0000-0000450B0000}"/>
    <cellStyle name="표준 94 26" xfId="2886" xr:uid="{00000000-0005-0000-0000-0000460B0000}"/>
    <cellStyle name="표준 94 27" xfId="2887" xr:uid="{00000000-0005-0000-0000-0000470B0000}"/>
    <cellStyle name="표준 94 28" xfId="2888" xr:uid="{00000000-0005-0000-0000-0000480B0000}"/>
    <cellStyle name="표준 94 29" xfId="2889" xr:uid="{00000000-0005-0000-0000-0000490B0000}"/>
    <cellStyle name="표준 94 3" xfId="2890" xr:uid="{00000000-0005-0000-0000-00004A0B0000}"/>
    <cellStyle name="표준 94 30" xfId="2891" xr:uid="{00000000-0005-0000-0000-00004B0B0000}"/>
    <cellStyle name="표준 94 31" xfId="2892" xr:uid="{00000000-0005-0000-0000-00004C0B0000}"/>
    <cellStyle name="표준 94 32" xfId="2893" xr:uid="{00000000-0005-0000-0000-00004D0B0000}"/>
    <cellStyle name="표준 94 4" xfId="2894" xr:uid="{00000000-0005-0000-0000-00004E0B0000}"/>
    <cellStyle name="표준 94 5" xfId="2895" xr:uid="{00000000-0005-0000-0000-00004F0B0000}"/>
    <cellStyle name="표준 94 6" xfId="2896" xr:uid="{00000000-0005-0000-0000-0000500B0000}"/>
    <cellStyle name="표준 94 7" xfId="2897" xr:uid="{00000000-0005-0000-0000-0000510B0000}"/>
    <cellStyle name="표준 94 8" xfId="2898" xr:uid="{00000000-0005-0000-0000-0000520B0000}"/>
    <cellStyle name="표준 94 9" xfId="2899" xr:uid="{00000000-0005-0000-0000-0000530B0000}"/>
    <cellStyle name="표준 95 10" xfId="2900" xr:uid="{00000000-0005-0000-0000-0000540B0000}"/>
    <cellStyle name="표준 95 11" xfId="2901" xr:uid="{00000000-0005-0000-0000-0000550B0000}"/>
    <cellStyle name="표준 95 12" xfId="2902" xr:uid="{00000000-0005-0000-0000-0000560B0000}"/>
    <cellStyle name="표준 95 13" xfId="2903" xr:uid="{00000000-0005-0000-0000-0000570B0000}"/>
    <cellStyle name="표준 95 14" xfId="2904" xr:uid="{00000000-0005-0000-0000-0000580B0000}"/>
    <cellStyle name="표준 95 15" xfId="2905" xr:uid="{00000000-0005-0000-0000-0000590B0000}"/>
    <cellStyle name="표준 95 16" xfId="2906" xr:uid="{00000000-0005-0000-0000-00005A0B0000}"/>
    <cellStyle name="표준 95 17" xfId="2907" xr:uid="{00000000-0005-0000-0000-00005B0B0000}"/>
    <cellStyle name="표준 95 18" xfId="2908" xr:uid="{00000000-0005-0000-0000-00005C0B0000}"/>
    <cellStyle name="표준 95 19" xfId="2909" xr:uid="{00000000-0005-0000-0000-00005D0B0000}"/>
    <cellStyle name="표준 95 2" xfId="2910" xr:uid="{00000000-0005-0000-0000-00005E0B0000}"/>
    <cellStyle name="표준 95 20" xfId="2911" xr:uid="{00000000-0005-0000-0000-00005F0B0000}"/>
    <cellStyle name="표준 95 21" xfId="2912" xr:uid="{00000000-0005-0000-0000-0000600B0000}"/>
    <cellStyle name="표준 95 22" xfId="2913" xr:uid="{00000000-0005-0000-0000-0000610B0000}"/>
    <cellStyle name="표준 95 23" xfId="2914" xr:uid="{00000000-0005-0000-0000-0000620B0000}"/>
    <cellStyle name="표준 95 24" xfId="2915" xr:uid="{00000000-0005-0000-0000-0000630B0000}"/>
    <cellStyle name="표준 95 25" xfId="2916" xr:uid="{00000000-0005-0000-0000-0000640B0000}"/>
    <cellStyle name="표준 95 26" xfId="2917" xr:uid="{00000000-0005-0000-0000-0000650B0000}"/>
    <cellStyle name="표준 95 27" xfId="2918" xr:uid="{00000000-0005-0000-0000-0000660B0000}"/>
    <cellStyle name="표준 95 28" xfId="2919" xr:uid="{00000000-0005-0000-0000-0000670B0000}"/>
    <cellStyle name="표준 95 29" xfId="2920" xr:uid="{00000000-0005-0000-0000-0000680B0000}"/>
    <cellStyle name="표준 95 3" xfId="2921" xr:uid="{00000000-0005-0000-0000-0000690B0000}"/>
    <cellStyle name="표준 95 30" xfId="2922" xr:uid="{00000000-0005-0000-0000-00006A0B0000}"/>
    <cellStyle name="표준 95 31" xfId="2923" xr:uid="{00000000-0005-0000-0000-00006B0B0000}"/>
    <cellStyle name="표준 95 32" xfId="2924" xr:uid="{00000000-0005-0000-0000-00006C0B0000}"/>
    <cellStyle name="표준 95 4" xfId="2925" xr:uid="{00000000-0005-0000-0000-00006D0B0000}"/>
    <cellStyle name="표준 95 5" xfId="2926" xr:uid="{00000000-0005-0000-0000-00006E0B0000}"/>
    <cellStyle name="표준 95 6" xfId="2927" xr:uid="{00000000-0005-0000-0000-00006F0B0000}"/>
    <cellStyle name="표준 95 7" xfId="2928" xr:uid="{00000000-0005-0000-0000-0000700B0000}"/>
    <cellStyle name="표준 95 8" xfId="2929" xr:uid="{00000000-0005-0000-0000-0000710B0000}"/>
    <cellStyle name="표준 95 9" xfId="2930" xr:uid="{00000000-0005-0000-0000-0000720B0000}"/>
    <cellStyle name="표준 96 10" xfId="2931" xr:uid="{00000000-0005-0000-0000-0000730B0000}"/>
    <cellStyle name="표준 96 11" xfId="2932" xr:uid="{00000000-0005-0000-0000-0000740B0000}"/>
    <cellStyle name="표준 96 12" xfId="2933" xr:uid="{00000000-0005-0000-0000-0000750B0000}"/>
    <cellStyle name="표준 96 13" xfId="2934" xr:uid="{00000000-0005-0000-0000-0000760B0000}"/>
    <cellStyle name="표준 96 14" xfId="2935" xr:uid="{00000000-0005-0000-0000-0000770B0000}"/>
    <cellStyle name="표준 96 15" xfId="2936" xr:uid="{00000000-0005-0000-0000-0000780B0000}"/>
    <cellStyle name="표준 96 16" xfId="2937" xr:uid="{00000000-0005-0000-0000-0000790B0000}"/>
    <cellStyle name="표준 96 17" xfId="2938" xr:uid="{00000000-0005-0000-0000-00007A0B0000}"/>
    <cellStyle name="표준 96 18" xfId="2939" xr:uid="{00000000-0005-0000-0000-00007B0B0000}"/>
    <cellStyle name="표준 96 19" xfId="2940" xr:uid="{00000000-0005-0000-0000-00007C0B0000}"/>
    <cellStyle name="표준 96 2" xfId="2941" xr:uid="{00000000-0005-0000-0000-00007D0B0000}"/>
    <cellStyle name="표준 96 20" xfId="2942" xr:uid="{00000000-0005-0000-0000-00007E0B0000}"/>
    <cellStyle name="표준 96 21" xfId="2943" xr:uid="{00000000-0005-0000-0000-00007F0B0000}"/>
    <cellStyle name="표준 96 22" xfId="2944" xr:uid="{00000000-0005-0000-0000-0000800B0000}"/>
    <cellStyle name="표준 96 23" xfId="2945" xr:uid="{00000000-0005-0000-0000-0000810B0000}"/>
    <cellStyle name="표준 96 24" xfId="2946" xr:uid="{00000000-0005-0000-0000-0000820B0000}"/>
    <cellStyle name="표준 96 25" xfId="2947" xr:uid="{00000000-0005-0000-0000-0000830B0000}"/>
    <cellStyle name="표준 96 26" xfId="2948" xr:uid="{00000000-0005-0000-0000-0000840B0000}"/>
    <cellStyle name="표준 96 27" xfId="2949" xr:uid="{00000000-0005-0000-0000-0000850B0000}"/>
    <cellStyle name="표준 96 28" xfId="2950" xr:uid="{00000000-0005-0000-0000-0000860B0000}"/>
    <cellStyle name="표준 96 29" xfId="2951" xr:uid="{00000000-0005-0000-0000-0000870B0000}"/>
    <cellStyle name="표준 96 3" xfId="2952" xr:uid="{00000000-0005-0000-0000-0000880B0000}"/>
    <cellStyle name="표준 96 30" xfId="2953" xr:uid="{00000000-0005-0000-0000-0000890B0000}"/>
    <cellStyle name="표준 96 31" xfId="2954" xr:uid="{00000000-0005-0000-0000-00008A0B0000}"/>
    <cellStyle name="표준 96 32" xfId="2955" xr:uid="{00000000-0005-0000-0000-00008B0B0000}"/>
    <cellStyle name="표준 96 4" xfId="2956" xr:uid="{00000000-0005-0000-0000-00008C0B0000}"/>
    <cellStyle name="표준 96 5" xfId="2957" xr:uid="{00000000-0005-0000-0000-00008D0B0000}"/>
    <cellStyle name="표준 96 6" xfId="2958" xr:uid="{00000000-0005-0000-0000-00008E0B0000}"/>
    <cellStyle name="표준 96 7" xfId="2959" xr:uid="{00000000-0005-0000-0000-00008F0B0000}"/>
    <cellStyle name="표준 96 8" xfId="2960" xr:uid="{00000000-0005-0000-0000-0000900B0000}"/>
    <cellStyle name="표준 96 9" xfId="2961" xr:uid="{00000000-0005-0000-0000-0000910B0000}"/>
    <cellStyle name="표준 97" xfId="2962" xr:uid="{00000000-0005-0000-0000-0000920B0000}"/>
    <cellStyle name="표준 98 10" xfId="2963" xr:uid="{00000000-0005-0000-0000-0000930B0000}"/>
    <cellStyle name="표준 98 11" xfId="2964" xr:uid="{00000000-0005-0000-0000-0000940B0000}"/>
    <cellStyle name="표준 98 12" xfId="2965" xr:uid="{00000000-0005-0000-0000-0000950B0000}"/>
    <cellStyle name="표준 98 13" xfId="2966" xr:uid="{00000000-0005-0000-0000-0000960B0000}"/>
    <cellStyle name="표준 98 14" xfId="2967" xr:uid="{00000000-0005-0000-0000-0000970B0000}"/>
    <cellStyle name="표준 98 15" xfId="2968" xr:uid="{00000000-0005-0000-0000-0000980B0000}"/>
    <cellStyle name="표준 98 16" xfId="2969" xr:uid="{00000000-0005-0000-0000-0000990B0000}"/>
    <cellStyle name="표준 98 17" xfId="2970" xr:uid="{00000000-0005-0000-0000-00009A0B0000}"/>
    <cellStyle name="표준 98 18" xfId="2971" xr:uid="{00000000-0005-0000-0000-00009B0B0000}"/>
    <cellStyle name="표준 98 19" xfId="2972" xr:uid="{00000000-0005-0000-0000-00009C0B0000}"/>
    <cellStyle name="표준 98 2" xfId="2973" xr:uid="{00000000-0005-0000-0000-00009D0B0000}"/>
    <cellStyle name="표준 98 20" xfId="2974" xr:uid="{00000000-0005-0000-0000-00009E0B0000}"/>
    <cellStyle name="표준 98 21" xfId="2975" xr:uid="{00000000-0005-0000-0000-00009F0B0000}"/>
    <cellStyle name="표준 98 22" xfId="2976" xr:uid="{00000000-0005-0000-0000-0000A00B0000}"/>
    <cellStyle name="표준 98 23" xfId="2977" xr:uid="{00000000-0005-0000-0000-0000A10B0000}"/>
    <cellStyle name="표준 98 24" xfId="2978" xr:uid="{00000000-0005-0000-0000-0000A20B0000}"/>
    <cellStyle name="표준 98 25" xfId="2979" xr:uid="{00000000-0005-0000-0000-0000A30B0000}"/>
    <cellStyle name="표준 98 26" xfId="2980" xr:uid="{00000000-0005-0000-0000-0000A40B0000}"/>
    <cellStyle name="표준 98 27" xfId="2981" xr:uid="{00000000-0005-0000-0000-0000A50B0000}"/>
    <cellStyle name="표준 98 28" xfId="2982" xr:uid="{00000000-0005-0000-0000-0000A60B0000}"/>
    <cellStyle name="표준 98 29" xfId="2983" xr:uid="{00000000-0005-0000-0000-0000A70B0000}"/>
    <cellStyle name="표준 98 3" xfId="2984" xr:uid="{00000000-0005-0000-0000-0000A80B0000}"/>
    <cellStyle name="표준 98 30" xfId="2985" xr:uid="{00000000-0005-0000-0000-0000A90B0000}"/>
    <cellStyle name="표준 98 31" xfId="2986" xr:uid="{00000000-0005-0000-0000-0000AA0B0000}"/>
    <cellStyle name="표준 98 32" xfId="2987" xr:uid="{00000000-0005-0000-0000-0000AB0B0000}"/>
    <cellStyle name="표준 98 4" xfId="2988" xr:uid="{00000000-0005-0000-0000-0000AC0B0000}"/>
    <cellStyle name="표준 98 5" xfId="2989" xr:uid="{00000000-0005-0000-0000-0000AD0B0000}"/>
    <cellStyle name="표준 98 6" xfId="2990" xr:uid="{00000000-0005-0000-0000-0000AE0B0000}"/>
    <cellStyle name="표준 98 7" xfId="2991" xr:uid="{00000000-0005-0000-0000-0000AF0B0000}"/>
    <cellStyle name="표준 98 8" xfId="2992" xr:uid="{00000000-0005-0000-0000-0000B00B0000}"/>
    <cellStyle name="표준 98 9" xfId="2993" xr:uid="{00000000-0005-0000-0000-0000B10B0000}"/>
    <cellStyle name="표준 99 10" xfId="2994" xr:uid="{00000000-0005-0000-0000-0000B20B0000}"/>
    <cellStyle name="표준 99 11" xfId="2995" xr:uid="{00000000-0005-0000-0000-0000B30B0000}"/>
    <cellStyle name="표준 99 12" xfId="2996" xr:uid="{00000000-0005-0000-0000-0000B40B0000}"/>
    <cellStyle name="표준 99 13" xfId="2997" xr:uid="{00000000-0005-0000-0000-0000B50B0000}"/>
    <cellStyle name="표준 99 14" xfId="2998" xr:uid="{00000000-0005-0000-0000-0000B60B0000}"/>
    <cellStyle name="표준 99 15" xfId="2999" xr:uid="{00000000-0005-0000-0000-0000B70B0000}"/>
    <cellStyle name="표준 99 16" xfId="3000" xr:uid="{00000000-0005-0000-0000-0000B80B0000}"/>
    <cellStyle name="표준 99 17" xfId="3001" xr:uid="{00000000-0005-0000-0000-0000B90B0000}"/>
    <cellStyle name="표준 99 18" xfId="3002" xr:uid="{00000000-0005-0000-0000-0000BA0B0000}"/>
    <cellStyle name="표준 99 19" xfId="3003" xr:uid="{00000000-0005-0000-0000-0000BB0B0000}"/>
    <cellStyle name="표준 99 2" xfId="3004" xr:uid="{00000000-0005-0000-0000-0000BC0B0000}"/>
    <cellStyle name="표준 99 20" xfId="3005" xr:uid="{00000000-0005-0000-0000-0000BD0B0000}"/>
    <cellStyle name="표준 99 21" xfId="3006" xr:uid="{00000000-0005-0000-0000-0000BE0B0000}"/>
    <cellStyle name="표준 99 22" xfId="3007" xr:uid="{00000000-0005-0000-0000-0000BF0B0000}"/>
    <cellStyle name="표준 99 23" xfId="3008" xr:uid="{00000000-0005-0000-0000-0000C00B0000}"/>
    <cellStyle name="표준 99 24" xfId="3009" xr:uid="{00000000-0005-0000-0000-0000C10B0000}"/>
    <cellStyle name="표준 99 25" xfId="3010" xr:uid="{00000000-0005-0000-0000-0000C20B0000}"/>
    <cellStyle name="표준 99 26" xfId="3011" xr:uid="{00000000-0005-0000-0000-0000C30B0000}"/>
    <cellStyle name="표준 99 27" xfId="3012" xr:uid="{00000000-0005-0000-0000-0000C40B0000}"/>
    <cellStyle name="표준 99 28" xfId="3013" xr:uid="{00000000-0005-0000-0000-0000C50B0000}"/>
    <cellStyle name="표준 99 29" xfId="3014" xr:uid="{00000000-0005-0000-0000-0000C60B0000}"/>
    <cellStyle name="표준 99 3" xfId="3015" xr:uid="{00000000-0005-0000-0000-0000C70B0000}"/>
    <cellStyle name="표준 99 30" xfId="3016" xr:uid="{00000000-0005-0000-0000-0000C80B0000}"/>
    <cellStyle name="표준 99 31" xfId="3017" xr:uid="{00000000-0005-0000-0000-0000C90B0000}"/>
    <cellStyle name="표준 99 32" xfId="3018" xr:uid="{00000000-0005-0000-0000-0000CA0B0000}"/>
    <cellStyle name="표준 99 4" xfId="3019" xr:uid="{00000000-0005-0000-0000-0000CB0B0000}"/>
    <cellStyle name="표준 99 5" xfId="3020" xr:uid="{00000000-0005-0000-0000-0000CC0B0000}"/>
    <cellStyle name="표준 99 6" xfId="3021" xr:uid="{00000000-0005-0000-0000-0000CD0B0000}"/>
    <cellStyle name="표준 99 7" xfId="3022" xr:uid="{00000000-0005-0000-0000-0000CE0B0000}"/>
    <cellStyle name="표준 99 8" xfId="3023" xr:uid="{00000000-0005-0000-0000-0000CF0B0000}"/>
    <cellStyle name="표준 99 9" xfId="3024" xr:uid="{00000000-0005-0000-0000-0000D00B0000}"/>
  </cellStyles>
  <dxfs count="15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0000FF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22</xdr:col>
      <xdr:colOff>228600</xdr:colOff>
      <xdr:row>41</xdr:row>
      <xdr:rowOff>47625</xdr:rowOff>
    </xdr:to>
    <xdr:pic>
      <xdr:nvPicPr>
        <xdr:cNvPr id="50048" name="Picture 1">
          <a:extLst>
            <a:ext uri="{FF2B5EF4-FFF2-40B4-BE49-F238E27FC236}">
              <a16:creationId xmlns:a16="http://schemas.microsoft.com/office/drawing/2014/main" id="{00000000-0008-0000-0000-000080C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66" t="31250" r="37187" b="27832"/>
        <a:stretch>
          <a:fillRect/>
        </a:stretch>
      </xdr:blipFill>
      <xdr:spPr bwMode="auto">
        <a:xfrm>
          <a:off x="238125" y="3429000"/>
          <a:ext cx="5248275" cy="442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BA29"/>
  <sheetViews>
    <sheetView workbookViewId="0">
      <selection activeCell="AD31" sqref="AD31"/>
    </sheetView>
  </sheetViews>
  <sheetFormatPr defaultColWidth="2.77734375" defaultRowHeight="15" customHeight="1" x14ac:dyDescent="0.15"/>
  <cols>
    <col min="1" max="11" width="2.77734375" customWidth="1"/>
    <col min="12" max="12" width="3" customWidth="1"/>
  </cols>
  <sheetData>
    <row r="2" spans="2:53" ht="15" customHeight="1" x14ac:dyDescent="0.15"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78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Q2" s="179"/>
      <c r="AR2" s="179"/>
      <c r="AS2" s="179"/>
      <c r="AT2" s="179"/>
      <c r="AU2" s="179"/>
      <c r="AV2" s="179"/>
      <c r="AW2" s="179"/>
      <c r="AX2" s="179"/>
      <c r="AY2" s="179"/>
      <c r="AZ2" s="179"/>
      <c r="BA2" s="185"/>
    </row>
    <row r="3" spans="2:53" ht="15" customHeight="1" x14ac:dyDescent="0.15">
      <c r="B3" s="179"/>
      <c r="C3" s="178" t="s">
        <v>434</v>
      </c>
      <c r="D3" s="178"/>
      <c r="E3" s="178"/>
      <c r="F3" s="178"/>
      <c r="G3" s="178"/>
      <c r="H3" s="178"/>
      <c r="I3" s="178"/>
      <c r="J3" s="178"/>
      <c r="K3" s="178"/>
      <c r="L3" s="178"/>
      <c r="M3" s="179"/>
      <c r="N3" s="179"/>
      <c r="O3" s="179"/>
      <c r="P3" s="179"/>
      <c r="Q3" s="179"/>
      <c r="R3" s="179"/>
      <c r="S3" s="179"/>
      <c r="T3" s="179"/>
      <c r="U3" s="179"/>
      <c r="V3" s="179"/>
      <c r="W3" s="179"/>
      <c r="X3" s="179"/>
      <c r="Y3" s="179"/>
      <c r="Z3" s="179"/>
      <c r="AA3" s="179"/>
      <c r="AB3" s="179"/>
      <c r="AC3" s="179"/>
      <c r="AD3" s="179"/>
      <c r="AE3" s="179"/>
      <c r="AF3" s="179"/>
      <c r="AG3" s="179"/>
      <c r="AH3" s="179"/>
      <c r="AI3" s="179"/>
      <c r="AJ3" s="179"/>
      <c r="AK3" s="179"/>
      <c r="AL3" s="179"/>
      <c r="AM3" s="179"/>
      <c r="AN3" s="179"/>
      <c r="AO3" s="179"/>
      <c r="AP3" s="179"/>
      <c r="AQ3" s="179"/>
      <c r="AR3" s="179"/>
      <c r="AS3" s="179"/>
      <c r="AT3" s="179"/>
      <c r="AU3" s="179"/>
      <c r="AV3" s="179"/>
      <c r="AW3" s="179"/>
      <c r="AX3" s="179"/>
      <c r="AY3" s="179"/>
      <c r="AZ3" s="179"/>
      <c r="BA3" s="185"/>
    </row>
    <row r="4" spans="2:53" ht="15" customHeight="1" x14ac:dyDescent="0.15">
      <c r="B4" s="179"/>
      <c r="C4" s="180" t="s">
        <v>435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6"/>
      <c r="W4" s="186"/>
      <c r="X4" s="186"/>
      <c r="Y4" s="186"/>
      <c r="Z4" s="186"/>
      <c r="AA4" s="186"/>
      <c r="AB4" s="186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85"/>
    </row>
    <row r="5" spans="2:53" ht="15" customHeight="1" x14ac:dyDescent="0.15">
      <c r="B5" s="179"/>
      <c r="C5" s="181"/>
      <c r="D5" s="180" t="s">
        <v>436</v>
      </c>
      <c r="E5" s="181"/>
      <c r="F5" s="181"/>
      <c r="G5" s="182" t="s">
        <v>437</v>
      </c>
      <c r="H5" s="180" t="s">
        <v>438</v>
      </c>
      <c r="I5" s="181"/>
      <c r="J5" s="181"/>
      <c r="K5" s="181"/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6"/>
      <c r="W5" s="186"/>
      <c r="X5" s="186"/>
      <c r="Y5" s="186"/>
      <c r="Z5" s="186"/>
      <c r="AA5" s="186"/>
      <c r="AB5" s="186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85"/>
    </row>
    <row r="6" spans="2:53" ht="15" customHeight="1" x14ac:dyDescent="0.15">
      <c r="B6" s="179"/>
      <c r="C6" s="181"/>
      <c r="D6" s="180" t="s">
        <v>439</v>
      </c>
      <c r="E6" s="181"/>
      <c r="F6" s="181"/>
      <c r="G6" s="182" t="s">
        <v>437</v>
      </c>
      <c r="H6" s="180" t="s">
        <v>440</v>
      </c>
      <c r="I6" s="181"/>
      <c r="J6" s="181"/>
      <c r="K6" s="181"/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6"/>
      <c r="W6" s="186"/>
      <c r="X6" s="186"/>
      <c r="Y6" s="186"/>
      <c r="Z6" s="186"/>
      <c r="AA6" s="186"/>
      <c r="AB6" s="186"/>
      <c r="AC6" s="179"/>
      <c r="AD6" s="179"/>
      <c r="AE6" s="179"/>
      <c r="AF6" s="179"/>
      <c r="AG6" s="179"/>
      <c r="AH6" s="179"/>
      <c r="AI6" s="179"/>
      <c r="AJ6" s="179"/>
      <c r="AK6" s="179"/>
      <c r="AL6" s="179"/>
      <c r="AM6" s="179"/>
      <c r="AN6" s="179"/>
      <c r="AO6" s="179"/>
      <c r="AP6" s="179"/>
      <c r="AQ6" s="179"/>
      <c r="AR6" s="179"/>
      <c r="AS6" s="179"/>
      <c r="AT6" s="179"/>
      <c r="AU6" s="179"/>
      <c r="AV6" s="179"/>
      <c r="AW6" s="179"/>
      <c r="AX6" s="179"/>
      <c r="AY6" s="179"/>
      <c r="AZ6" s="179"/>
      <c r="BA6" s="185"/>
    </row>
    <row r="7" spans="2:53" ht="15" customHeight="1" x14ac:dyDescent="0.15">
      <c r="B7" s="179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  <c r="R7" s="181"/>
      <c r="S7" s="181"/>
      <c r="T7" s="181"/>
      <c r="U7" s="181"/>
      <c r="V7" s="186"/>
      <c r="W7" s="186"/>
      <c r="X7" s="186"/>
      <c r="Y7" s="186"/>
      <c r="Z7" s="186"/>
      <c r="AA7" s="186"/>
      <c r="AB7" s="186"/>
      <c r="AC7" s="179"/>
      <c r="AD7" s="179"/>
      <c r="AE7" s="179"/>
      <c r="AF7" s="179"/>
      <c r="AG7" s="179"/>
      <c r="AH7" s="179"/>
      <c r="AI7" s="179"/>
      <c r="AJ7" s="179"/>
      <c r="AK7" s="179"/>
      <c r="AL7" s="179"/>
      <c r="AM7" s="179"/>
      <c r="AN7" s="179"/>
      <c r="AO7" s="179"/>
      <c r="AP7" s="179"/>
      <c r="AQ7" s="179"/>
      <c r="AR7" s="179"/>
      <c r="AS7" s="179"/>
      <c r="AT7" s="179"/>
      <c r="AU7" s="179"/>
      <c r="AV7" s="179"/>
      <c r="AW7" s="179"/>
      <c r="AX7" s="179"/>
      <c r="AY7" s="179"/>
      <c r="AZ7" s="179"/>
      <c r="BA7" s="185"/>
    </row>
    <row r="8" spans="2:53" ht="15" customHeight="1" x14ac:dyDescent="0.15">
      <c r="B8" s="179"/>
      <c r="C8" s="180" t="s">
        <v>441</v>
      </c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0" t="s">
        <v>442</v>
      </c>
      <c r="O8" s="181"/>
      <c r="P8" s="181"/>
      <c r="Q8" s="181"/>
      <c r="R8" s="181"/>
      <c r="S8" s="181"/>
      <c r="T8" s="181"/>
      <c r="U8" s="181"/>
      <c r="V8" s="186"/>
      <c r="W8" s="186"/>
      <c r="X8" s="186"/>
      <c r="Y8" s="186"/>
      <c r="Z8" s="186"/>
      <c r="AA8" s="186"/>
      <c r="AB8" s="186"/>
      <c r="AC8" s="179"/>
      <c r="AD8" s="179"/>
      <c r="AE8" s="179"/>
      <c r="AF8" s="179"/>
      <c r="AG8" s="179"/>
      <c r="AH8" s="179"/>
      <c r="AI8" s="179"/>
      <c r="AJ8" s="179"/>
      <c r="AK8" s="179"/>
      <c r="AL8" s="179"/>
      <c r="AM8" s="179"/>
      <c r="AN8" s="179"/>
      <c r="AO8" s="179"/>
      <c r="AP8" s="179"/>
      <c r="AQ8" s="179"/>
      <c r="AR8" s="179"/>
      <c r="AS8" s="179"/>
      <c r="AT8" s="179"/>
      <c r="AU8" s="179"/>
      <c r="AV8" s="179"/>
      <c r="AW8" s="179"/>
      <c r="AX8" s="179"/>
      <c r="AY8" s="179"/>
      <c r="AZ8" s="179"/>
      <c r="BA8" s="185"/>
    </row>
    <row r="9" spans="2:53" ht="15" customHeight="1" x14ac:dyDescent="0.15">
      <c r="B9" s="179"/>
      <c r="C9" s="181"/>
      <c r="D9" s="180" t="s">
        <v>436</v>
      </c>
      <c r="E9" s="181"/>
      <c r="F9" s="181"/>
      <c r="G9" s="182" t="s">
        <v>437</v>
      </c>
      <c r="H9" s="180" t="s">
        <v>443</v>
      </c>
      <c r="I9" s="181"/>
      <c r="J9" s="181"/>
      <c r="K9" s="181"/>
      <c r="L9" s="181"/>
      <c r="M9" s="181"/>
      <c r="N9" s="181"/>
      <c r="O9" s="180" t="s">
        <v>436</v>
      </c>
      <c r="P9" s="181"/>
      <c r="Q9" s="181"/>
      <c r="R9" s="182" t="s">
        <v>437</v>
      </c>
      <c r="S9" s="180" t="s">
        <v>444</v>
      </c>
      <c r="T9" s="181"/>
      <c r="U9" s="181"/>
      <c r="V9" s="186"/>
      <c r="W9" s="186"/>
      <c r="X9" s="186"/>
      <c r="Y9" s="186"/>
      <c r="Z9" s="186"/>
      <c r="AA9" s="186"/>
      <c r="AB9" s="186"/>
      <c r="AC9" s="179"/>
      <c r="AD9" s="179"/>
      <c r="AE9" s="179"/>
      <c r="AF9" s="179"/>
      <c r="AG9" s="179"/>
      <c r="AH9" s="179"/>
      <c r="AI9" s="179"/>
      <c r="AJ9" s="179"/>
      <c r="AK9" s="179"/>
      <c r="AL9" s="179"/>
      <c r="AM9" s="179"/>
      <c r="AN9" s="179"/>
      <c r="AO9" s="179"/>
      <c r="AP9" s="179"/>
      <c r="AQ9" s="179"/>
      <c r="AR9" s="179"/>
      <c r="AS9" s="179"/>
      <c r="AT9" s="179"/>
      <c r="AU9" s="179"/>
      <c r="AV9" s="179"/>
      <c r="AW9" s="179"/>
      <c r="AX9" s="179"/>
      <c r="AY9" s="179"/>
      <c r="AZ9" s="179"/>
      <c r="BA9" s="185"/>
    </row>
    <row r="10" spans="2:53" ht="15" customHeight="1" x14ac:dyDescent="0.15">
      <c r="B10" s="179"/>
      <c r="C10" s="181"/>
      <c r="D10" s="180" t="s">
        <v>439</v>
      </c>
      <c r="E10" s="181"/>
      <c r="F10" s="181"/>
      <c r="G10" s="182" t="s">
        <v>437</v>
      </c>
      <c r="H10" s="180" t="s">
        <v>445</v>
      </c>
      <c r="I10" s="181"/>
      <c r="J10" s="181"/>
      <c r="K10" s="181"/>
      <c r="L10" s="181"/>
      <c r="M10" s="181"/>
      <c r="N10" s="181"/>
      <c r="O10" s="180" t="s">
        <v>439</v>
      </c>
      <c r="P10" s="181"/>
      <c r="Q10" s="181"/>
      <c r="R10" s="182" t="s">
        <v>437</v>
      </c>
      <c r="S10" s="180" t="s">
        <v>445</v>
      </c>
      <c r="T10" s="181"/>
      <c r="U10" s="181"/>
      <c r="V10" s="186"/>
      <c r="W10" s="186"/>
      <c r="X10" s="186"/>
      <c r="Y10" s="186"/>
      <c r="Z10" s="186"/>
      <c r="AA10" s="186"/>
      <c r="AB10" s="186"/>
      <c r="AC10" s="179"/>
      <c r="AD10" s="179"/>
      <c r="AE10" s="179"/>
      <c r="AF10" s="179"/>
      <c r="AG10" s="179"/>
      <c r="AH10" s="179"/>
      <c r="AI10" s="179"/>
      <c r="AJ10" s="179"/>
      <c r="AK10" s="179"/>
      <c r="AL10" s="179"/>
      <c r="AM10" s="179"/>
      <c r="AN10" s="179"/>
      <c r="AO10" s="179"/>
      <c r="AP10" s="179"/>
      <c r="AQ10" s="179"/>
      <c r="AR10" s="179"/>
      <c r="AS10" s="179"/>
      <c r="AT10" s="179"/>
      <c r="AU10" s="179"/>
      <c r="AV10" s="179"/>
      <c r="AW10" s="179"/>
      <c r="AX10" s="179"/>
      <c r="AY10" s="179"/>
      <c r="AZ10" s="179"/>
      <c r="BA10" s="185"/>
    </row>
    <row r="11" spans="2:53" ht="15" customHeight="1" x14ac:dyDescent="0.15">
      <c r="B11" s="179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6"/>
      <c r="W11" s="186"/>
      <c r="X11" s="186"/>
      <c r="Y11" s="186"/>
      <c r="Z11" s="186"/>
      <c r="AA11" s="186"/>
      <c r="AB11" s="186"/>
      <c r="AC11" s="179"/>
      <c r="AD11" s="179"/>
      <c r="AE11" s="179"/>
      <c r="AF11" s="179"/>
      <c r="AG11" s="179"/>
      <c r="AH11" s="179"/>
      <c r="AI11" s="179"/>
      <c r="AJ11" s="179"/>
      <c r="AK11" s="179"/>
      <c r="AL11" s="179"/>
      <c r="AM11" s="179"/>
      <c r="AN11" s="179"/>
      <c r="AO11" s="179"/>
      <c r="AP11" s="179"/>
      <c r="AQ11" s="179"/>
      <c r="AR11" s="179"/>
      <c r="AS11" s="179"/>
      <c r="AT11" s="179"/>
      <c r="AU11" s="179"/>
      <c r="AV11" s="179"/>
      <c r="AW11" s="179"/>
      <c r="AX11" s="179"/>
      <c r="AY11" s="179"/>
      <c r="AZ11" s="179"/>
      <c r="BA11" s="185"/>
    </row>
    <row r="12" spans="2:53" ht="15" customHeight="1" x14ac:dyDescent="0.15">
      <c r="B12" s="179"/>
      <c r="C12" s="180" t="s">
        <v>446</v>
      </c>
      <c r="D12" s="181"/>
      <c r="E12" s="181"/>
      <c r="F12" s="181"/>
      <c r="G12" s="181"/>
      <c r="H12" s="181"/>
      <c r="I12" s="181"/>
      <c r="J12" s="181"/>
      <c r="K12" s="181"/>
      <c r="L12" s="181"/>
      <c r="M12" s="181"/>
      <c r="N12" s="181"/>
      <c r="O12" s="181"/>
      <c r="P12" s="181"/>
      <c r="Q12" s="181"/>
      <c r="R12" s="181"/>
      <c r="S12" s="181"/>
      <c r="T12" s="181"/>
      <c r="U12" s="181"/>
      <c r="V12" s="186"/>
      <c r="W12" s="186"/>
      <c r="X12" s="186"/>
      <c r="Y12" s="186"/>
      <c r="Z12" s="186"/>
      <c r="AA12" s="186"/>
      <c r="AB12" s="186"/>
      <c r="AC12" s="179"/>
      <c r="AD12" s="179"/>
      <c r="AE12" s="179"/>
      <c r="AF12" s="179"/>
      <c r="AG12" s="179"/>
      <c r="AH12" s="179"/>
      <c r="AI12" s="179"/>
      <c r="AJ12" s="179"/>
      <c r="AK12" s="179"/>
      <c r="AL12" s="179"/>
      <c r="AM12" s="179"/>
      <c r="AN12" s="179"/>
      <c r="AO12" s="179"/>
      <c r="AP12" s="179"/>
      <c r="AQ12" s="179"/>
      <c r="AR12" s="179"/>
      <c r="AS12" s="179"/>
      <c r="AT12" s="179"/>
      <c r="AU12" s="179"/>
      <c r="AV12" s="179"/>
      <c r="AW12" s="179"/>
      <c r="AX12" s="179"/>
      <c r="AY12" s="179"/>
      <c r="AZ12" s="179"/>
      <c r="BA12" s="185"/>
    </row>
    <row r="13" spans="2:53" ht="15" customHeight="1" x14ac:dyDescent="0.15">
      <c r="B13" s="179"/>
      <c r="C13" s="181"/>
      <c r="D13" s="180" t="s">
        <v>447</v>
      </c>
      <c r="E13" s="181"/>
      <c r="F13" s="181"/>
      <c r="G13" s="182" t="s">
        <v>437</v>
      </c>
      <c r="H13" s="180" t="s">
        <v>448</v>
      </c>
      <c r="I13" s="181"/>
      <c r="J13" s="181"/>
      <c r="K13" s="181"/>
      <c r="L13" s="181"/>
      <c r="M13" s="181"/>
      <c r="N13" s="181"/>
      <c r="O13" s="181"/>
      <c r="P13" s="181"/>
      <c r="Q13" s="181"/>
      <c r="R13" s="181"/>
      <c r="S13" s="181"/>
      <c r="T13" s="181"/>
      <c r="U13" s="181"/>
      <c r="V13" s="186"/>
      <c r="W13" s="186"/>
      <c r="X13" s="186"/>
      <c r="Y13" s="186"/>
      <c r="Z13" s="186"/>
      <c r="AA13" s="186"/>
      <c r="AB13" s="186"/>
      <c r="AC13" s="179"/>
      <c r="AD13" s="179"/>
      <c r="AE13" s="179"/>
      <c r="AF13" s="179"/>
      <c r="AG13" s="179"/>
      <c r="AH13" s="179"/>
      <c r="AI13" s="179"/>
      <c r="AJ13" s="179"/>
      <c r="AK13" s="179"/>
      <c r="AL13" s="179"/>
      <c r="AM13" s="179"/>
      <c r="AN13" s="179"/>
      <c r="AO13" s="179"/>
      <c r="AP13" s="179"/>
      <c r="AQ13" s="179"/>
      <c r="AR13" s="179"/>
      <c r="AS13" s="179"/>
      <c r="AT13" s="179"/>
      <c r="AU13" s="179"/>
      <c r="AV13" s="179"/>
      <c r="AW13" s="179"/>
      <c r="AX13" s="179"/>
      <c r="AY13" s="179"/>
      <c r="AZ13" s="179"/>
      <c r="BA13" s="185"/>
    </row>
    <row r="14" spans="2:53" ht="15" customHeight="1" x14ac:dyDescent="0.15">
      <c r="B14" s="179"/>
      <c r="C14" s="181"/>
      <c r="D14" s="180" t="s">
        <v>449</v>
      </c>
      <c r="E14" s="181"/>
      <c r="F14" s="181"/>
      <c r="G14" s="182" t="s">
        <v>437</v>
      </c>
      <c r="H14" s="180" t="s">
        <v>450</v>
      </c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6"/>
      <c r="W14" s="186"/>
      <c r="X14" s="186"/>
      <c r="Y14" s="186"/>
      <c r="Z14" s="186"/>
      <c r="AA14" s="186"/>
      <c r="AB14" s="186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79"/>
      <c r="AO14" s="179"/>
      <c r="AP14" s="179"/>
      <c r="AQ14" s="179"/>
      <c r="AR14" s="179"/>
      <c r="AS14" s="179"/>
      <c r="AT14" s="179"/>
      <c r="AU14" s="179"/>
      <c r="AV14" s="179"/>
      <c r="AW14" s="179"/>
      <c r="AX14" s="179"/>
      <c r="AY14" s="179"/>
      <c r="AZ14" s="179"/>
      <c r="BA14" s="185"/>
    </row>
    <row r="15" spans="2:53" ht="15" customHeight="1" x14ac:dyDescent="0.15">
      <c r="B15" s="179"/>
      <c r="C15" s="181"/>
      <c r="D15" s="180" t="s">
        <v>451</v>
      </c>
      <c r="E15" s="181"/>
      <c r="F15" s="181"/>
      <c r="G15" s="181"/>
      <c r="H15" s="181"/>
      <c r="I15" s="181"/>
      <c r="J15" s="181"/>
      <c r="K15" s="181"/>
      <c r="L15" s="181"/>
      <c r="M15" s="181"/>
      <c r="N15" s="181"/>
      <c r="O15" s="181"/>
      <c r="P15" s="181"/>
      <c r="Q15" s="181"/>
      <c r="R15" s="181"/>
      <c r="S15" s="181"/>
      <c r="T15" s="181"/>
      <c r="U15" s="181"/>
      <c r="V15" s="186"/>
      <c r="W15" s="186"/>
      <c r="X15" s="186"/>
      <c r="Y15" s="186"/>
      <c r="Z15" s="186"/>
      <c r="AA15" s="186"/>
      <c r="AB15" s="186"/>
      <c r="AC15" s="179"/>
      <c r="AD15" s="179"/>
      <c r="AE15" s="179"/>
      <c r="AF15" s="179"/>
      <c r="AG15" s="179"/>
      <c r="AH15" s="179"/>
      <c r="AI15" s="179"/>
      <c r="AJ15" s="179"/>
      <c r="AK15" s="179"/>
      <c r="AL15" s="179"/>
      <c r="AM15" s="179"/>
      <c r="AN15" s="179"/>
      <c r="AO15" s="179"/>
      <c r="AP15" s="179"/>
      <c r="AQ15" s="179"/>
      <c r="AR15" s="179"/>
      <c r="AS15" s="179"/>
      <c r="AT15" s="179"/>
      <c r="AU15" s="179"/>
      <c r="AV15" s="179"/>
      <c r="AW15" s="179"/>
      <c r="AX15" s="179"/>
      <c r="AY15" s="179"/>
      <c r="AZ15" s="179"/>
      <c r="BA15" s="185"/>
    </row>
    <row r="16" spans="2:53" ht="15" customHeight="1" x14ac:dyDescent="0.15">
      <c r="B16" s="179"/>
      <c r="C16" s="183"/>
      <c r="D16" s="183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79"/>
      <c r="S16" s="179"/>
      <c r="T16" s="179"/>
      <c r="U16" s="179"/>
      <c r="V16" s="179"/>
      <c r="W16" s="179"/>
      <c r="X16" s="179"/>
      <c r="Y16" s="179"/>
      <c r="Z16" s="179"/>
      <c r="AA16" s="179"/>
      <c r="AB16" s="179"/>
      <c r="AC16" s="179"/>
      <c r="AD16" s="179"/>
      <c r="AE16" s="179"/>
      <c r="AF16" s="179"/>
      <c r="AG16" s="179"/>
      <c r="AH16" s="179"/>
      <c r="AI16" s="179"/>
      <c r="AJ16" s="179"/>
      <c r="AK16" s="179"/>
      <c r="AL16" s="179"/>
      <c r="AM16" s="179"/>
      <c r="AN16" s="179"/>
      <c r="AO16" s="179"/>
      <c r="AP16" s="179"/>
      <c r="AQ16" s="179"/>
      <c r="AR16" s="179"/>
      <c r="AS16" s="179"/>
      <c r="AT16" s="179"/>
      <c r="AU16" s="179"/>
      <c r="AV16" s="179"/>
      <c r="AW16" s="179"/>
      <c r="AX16" s="179"/>
      <c r="AY16" s="179"/>
      <c r="AZ16" s="179"/>
      <c r="BA16" s="185"/>
    </row>
    <row r="17" spans="2:53" ht="15" customHeight="1" x14ac:dyDescent="0.15">
      <c r="B17" s="179"/>
      <c r="C17" s="184" t="s">
        <v>452</v>
      </c>
      <c r="D17" s="181"/>
      <c r="E17" s="181"/>
      <c r="F17" s="181"/>
      <c r="G17" s="181"/>
      <c r="H17" s="181"/>
      <c r="I17" s="181"/>
      <c r="J17" s="181"/>
      <c r="K17" s="181"/>
      <c r="L17" s="181"/>
      <c r="M17" s="181"/>
      <c r="N17" s="181"/>
      <c r="O17" s="179"/>
      <c r="P17" s="179"/>
      <c r="Q17" s="179"/>
      <c r="R17" s="179"/>
      <c r="S17" s="179"/>
      <c r="T17" s="179"/>
      <c r="U17" s="179"/>
      <c r="V17" s="179"/>
      <c r="W17" s="179"/>
      <c r="X17" s="179"/>
      <c r="Y17" s="179"/>
      <c r="Z17" s="179"/>
      <c r="AA17" s="179"/>
      <c r="AB17" s="179"/>
      <c r="AC17" s="179"/>
      <c r="AD17" s="179"/>
      <c r="AE17" s="179"/>
      <c r="AF17" s="179"/>
      <c r="AG17" s="179"/>
      <c r="AH17" s="179"/>
      <c r="AI17" s="179"/>
      <c r="AJ17" s="179"/>
      <c r="AK17" s="179"/>
      <c r="AL17" s="179"/>
      <c r="AM17" s="179"/>
      <c r="AN17" s="179"/>
      <c r="AO17" s="179"/>
      <c r="AP17" s="179"/>
      <c r="AQ17" s="179"/>
      <c r="AR17" s="179"/>
      <c r="AS17" s="179"/>
      <c r="AT17" s="179"/>
      <c r="AU17" s="179"/>
      <c r="AV17" s="179"/>
      <c r="AW17" s="179"/>
      <c r="AX17" s="179"/>
      <c r="AY17" s="179"/>
      <c r="AZ17" s="179"/>
      <c r="BA17" s="185"/>
    </row>
    <row r="18" spans="2:53" ht="15" customHeight="1" x14ac:dyDescent="0.15">
      <c r="B18" s="179"/>
      <c r="C18" s="183"/>
      <c r="D18" s="183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79"/>
      <c r="S18" s="179"/>
      <c r="T18" s="179"/>
      <c r="U18" s="179"/>
      <c r="V18" s="179"/>
      <c r="W18" s="179"/>
      <c r="X18" s="179"/>
      <c r="Y18" s="179"/>
      <c r="Z18" s="179"/>
      <c r="AA18" s="179"/>
      <c r="AB18" s="179"/>
      <c r="AC18" s="179"/>
      <c r="AD18" s="179"/>
      <c r="AE18" s="179"/>
      <c r="AF18" s="179"/>
      <c r="AG18" s="179"/>
      <c r="AH18" s="179"/>
      <c r="AI18" s="179"/>
      <c r="AJ18" s="179"/>
      <c r="AK18" s="179"/>
      <c r="AL18" s="179"/>
      <c r="AM18" s="179"/>
      <c r="AN18" s="179"/>
      <c r="AO18" s="179"/>
      <c r="AP18" s="179"/>
      <c r="AQ18" s="179"/>
      <c r="AR18" s="179"/>
      <c r="AS18" s="179"/>
      <c r="AT18" s="179"/>
      <c r="AU18" s="179"/>
      <c r="AV18" s="179"/>
      <c r="AW18" s="179"/>
      <c r="AX18" s="179"/>
      <c r="AY18" s="179"/>
      <c r="AZ18" s="179"/>
      <c r="BA18" s="185"/>
    </row>
    <row r="19" spans="2:53" ht="15" customHeight="1" x14ac:dyDescent="0.15">
      <c r="B19" s="179"/>
      <c r="C19" s="183"/>
      <c r="D19" s="183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79"/>
      <c r="S19" s="179"/>
      <c r="T19" s="179"/>
      <c r="U19" s="179"/>
      <c r="V19" s="179"/>
      <c r="W19" s="179"/>
      <c r="X19" s="179"/>
      <c r="Y19" s="179"/>
      <c r="Z19" s="179"/>
      <c r="AA19" s="179"/>
      <c r="AB19" s="179"/>
      <c r="AC19" s="179"/>
      <c r="AD19" s="179"/>
      <c r="AE19" s="179"/>
      <c r="AF19" s="179"/>
      <c r="AG19" s="179"/>
      <c r="AH19" s="179"/>
      <c r="AI19" s="179"/>
      <c r="AJ19" s="179"/>
      <c r="AK19" s="179"/>
      <c r="AL19" s="179"/>
      <c r="AM19" s="179"/>
      <c r="AN19" s="179"/>
      <c r="AO19" s="179"/>
      <c r="AP19" s="179"/>
      <c r="AQ19" s="179"/>
      <c r="AR19" s="179"/>
      <c r="AS19" s="179"/>
      <c r="AT19" s="179"/>
      <c r="AU19" s="179"/>
      <c r="AV19" s="179"/>
      <c r="AW19" s="179"/>
      <c r="AX19" s="179"/>
      <c r="AY19" s="179"/>
      <c r="AZ19" s="179"/>
      <c r="BA19" s="185"/>
    </row>
    <row r="20" spans="2:53" ht="15" customHeight="1" x14ac:dyDescent="0.15">
      <c r="B20" s="179"/>
      <c r="C20" s="183"/>
      <c r="D20" s="183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79"/>
      <c r="S20" s="179"/>
      <c r="T20" s="179"/>
      <c r="U20" s="179"/>
      <c r="V20" s="179"/>
      <c r="W20" s="179"/>
      <c r="X20" s="179"/>
      <c r="Y20" s="179"/>
      <c r="Z20" s="179"/>
      <c r="AA20" s="179"/>
      <c r="AB20" s="179"/>
      <c r="AC20" s="179"/>
      <c r="AD20" s="179"/>
      <c r="AE20" s="179"/>
      <c r="AF20" s="179"/>
      <c r="AG20" s="179"/>
      <c r="AH20" s="179"/>
      <c r="AI20" s="179"/>
      <c r="AJ20" s="179"/>
      <c r="AK20" s="179"/>
      <c r="AL20" s="179"/>
      <c r="AM20" s="179"/>
      <c r="AN20" s="179"/>
      <c r="AO20" s="179"/>
      <c r="AP20" s="179"/>
      <c r="AQ20" s="179"/>
      <c r="AR20" s="179"/>
      <c r="AS20" s="179"/>
      <c r="AT20" s="179"/>
      <c r="AU20" s="179"/>
      <c r="AV20" s="179"/>
      <c r="AW20" s="179"/>
      <c r="AX20" s="179"/>
      <c r="AY20" s="179"/>
      <c r="AZ20" s="179"/>
      <c r="BA20" s="185"/>
    </row>
    <row r="21" spans="2:53" ht="15" customHeight="1" x14ac:dyDescent="0.15">
      <c r="B21" s="179"/>
      <c r="C21" s="183"/>
      <c r="D21" s="183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79"/>
      <c r="S21" s="179"/>
      <c r="T21" s="179"/>
      <c r="U21" s="179"/>
      <c r="V21" s="179"/>
      <c r="W21" s="179"/>
      <c r="X21" s="179"/>
      <c r="Y21" s="179"/>
      <c r="Z21" s="179"/>
      <c r="AA21" s="179"/>
      <c r="AB21" s="179"/>
      <c r="AC21" s="179"/>
      <c r="AD21" s="179"/>
      <c r="AE21" s="179"/>
      <c r="AF21" s="179"/>
      <c r="AG21" s="179"/>
      <c r="AH21" s="179"/>
      <c r="AI21" s="179"/>
      <c r="AJ21" s="179"/>
      <c r="AK21" s="179"/>
      <c r="AL21" s="179"/>
      <c r="AM21" s="179"/>
      <c r="AN21" s="179"/>
      <c r="AO21" s="179"/>
      <c r="AP21" s="179"/>
      <c r="AQ21" s="179"/>
      <c r="AR21" s="179"/>
      <c r="AS21" s="179"/>
      <c r="AT21" s="179"/>
      <c r="AU21" s="179"/>
      <c r="AV21" s="179"/>
      <c r="AW21" s="179"/>
      <c r="AX21" s="179"/>
      <c r="AY21" s="179"/>
      <c r="AZ21" s="179"/>
      <c r="BA21" s="185"/>
    </row>
    <row r="22" spans="2:53" ht="15" customHeight="1" x14ac:dyDescent="0.15">
      <c r="B22" s="179"/>
      <c r="C22" s="183"/>
      <c r="D22" s="183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79"/>
      <c r="S22" s="179"/>
      <c r="T22" s="179"/>
      <c r="U22" s="179"/>
      <c r="V22" s="179"/>
      <c r="W22" s="179"/>
      <c r="X22" s="179"/>
      <c r="Y22" s="179"/>
      <c r="Z22" s="179"/>
      <c r="AA22" s="179"/>
      <c r="AB22" s="179"/>
      <c r="AC22" s="179"/>
      <c r="AD22" s="179"/>
      <c r="AE22" s="179"/>
      <c r="AF22" s="179"/>
      <c r="AG22" s="179"/>
      <c r="AH22" s="179"/>
      <c r="AI22" s="179"/>
      <c r="AJ22" s="179"/>
      <c r="AK22" s="179"/>
      <c r="AL22" s="179"/>
      <c r="AM22" s="179"/>
      <c r="AN22" s="179"/>
      <c r="AO22" s="179"/>
      <c r="AP22" s="179"/>
      <c r="AQ22" s="179"/>
      <c r="AR22" s="179"/>
      <c r="AS22" s="179"/>
      <c r="AT22" s="179"/>
      <c r="AU22" s="179"/>
      <c r="AV22" s="179"/>
      <c r="AW22" s="179"/>
      <c r="AX22" s="179"/>
      <c r="AY22" s="179"/>
      <c r="AZ22" s="179"/>
      <c r="BA22" s="185"/>
    </row>
    <row r="23" spans="2:53" ht="15" customHeight="1" x14ac:dyDescent="0.15">
      <c r="B23" s="179"/>
      <c r="C23" s="183"/>
      <c r="D23" s="183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O23" s="179"/>
      <c r="AP23" s="179"/>
      <c r="AQ23" s="179"/>
      <c r="AR23" s="179"/>
      <c r="AS23" s="179"/>
      <c r="AT23" s="179"/>
      <c r="AU23" s="179"/>
      <c r="AV23" s="179"/>
      <c r="AW23" s="179"/>
      <c r="AX23" s="179"/>
      <c r="AY23" s="179"/>
      <c r="AZ23" s="179"/>
      <c r="BA23" s="185"/>
    </row>
    <row r="24" spans="2:53" ht="15" customHeight="1" x14ac:dyDescent="0.15">
      <c r="B24" s="179"/>
      <c r="C24" s="183"/>
      <c r="D24" s="183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  <c r="AE24" s="179"/>
      <c r="AF24" s="179"/>
      <c r="AG24" s="179"/>
      <c r="AH24" s="179"/>
      <c r="AI24" s="179"/>
      <c r="AJ24" s="179"/>
      <c r="AK24" s="179"/>
      <c r="AL24" s="179"/>
      <c r="AM24" s="179"/>
      <c r="AN24" s="179"/>
      <c r="AO24" s="179"/>
      <c r="AP24" s="179"/>
      <c r="AQ24" s="179"/>
      <c r="AR24" s="179"/>
      <c r="AS24" s="179"/>
      <c r="AT24" s="179"/>
      <c r="AU24" s="179"/>
      <c r="AV24" s="179"/>
      <c r="AW24" s="179"/>
      <c r="AX24" s="179"/>
      <c r="AY24" s="179"/>
      <c r="AZ24" s="179"/>
      <c r="BA24" s="185"/>
    </row>
    <row r="25" spans="2:53" ht="15" customHeight="1" x14ac:dyDescent="0.15">
      <c r="B25" s="179"/>
      <c r="C25" s="183"/>
      <c r="D25" s="183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  <c r="AE25" s="179"/>
      <c r="AF25" s="179"/>
      <c r="AG25" s="179"/>
      <c r="AH25" s="179"/>
      <c r="AI25" s="179"/>
      <c r="AJ25" s="179"/>
      <c r="AK25" s="179"/>
      <c r="AL25" s="179"/>
      <c r="AM25" s="179"/>
      <c r="AN25" s="179"/>
      <c r="AO25" s="179"/>
      <c r="AP25" s="179"/>
      <c r="AQ25" s="179"/>
      <c r="AR25" s="179"/>
      <c r="AS25" s="179"/>
      <c r="AT25" s="179"/>
      <c r="AU25" s="179"/>
      <c r="AV25" s="179"/>
      <c r="AW25" s="179"/>
      <c r="AX25" s="179"/>
      <c r="AY25" s="179"/>
      <c r="AZ25" s="179"/>
      <c r="BA25" s="185"/>
    </row>
    <row r="26" spans="2:53" ht="15" customHeight="1" x14ac:dyDescent="0.15">
      <c r="B26" s="179"/>
      <c r="C26" s="183"/>
      <c r="D26" s="183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79"/>
      <c r="S26" s="179"/>
      <c r="T26" s="179"/>
      <c r="U26" s="179"/>
      <c r="V26" s="179"/>
      <c r="W26" s="179"/>
      <c r="X26" s="179"/>
      <c r="Y26" s="179"/>
      <c r="Z26" s="179"/>
      <c r="AA26" s="179"/>
      <c r="AB26" s="179"/>
      <c r="AC26" s="179"/>
      <c r="AD26" s="179"/>
      <c r="AE26" s="179"/>
      <c r="AF26" s="179"/>
      <c r="AG26" s="179"/>
      <c r="AH26" s="179"/>
      <c r="AI26" s="179"/>
      <c r="AJ26" s="179"/>
      <c r="AK26" s="179"/>
      <c r="AL26" s="179"/>
      <c r="AM26" s="179"/>
      <c r="AN26" s="179"/>
      <c r="AO26" s="179"/>
      <c r="AP26" s="179"/>
      <c r="AQ26" s="179"/>
      <c r="AR26" s="179"/>
      <c r="AS26" s="179"/>
      <c r="AT26" s="179"/>
      <c r="AU26" s="179"/>
      <c r="AV26" s="179"/>
      <c r="AW26" s="179"/>
      <c r="AX26" s="179"/>
      <c r="AY26" s="179"/>
      <c r="AZ26" s="179"/>
      <c r="BA26" s="185"/>
    </row>
    <row r="27" spans="2:53" ht="15" customHeight="1" x14ac:dyDescent="0.15">
      <c r="B27" s="179"/>
      <c r="C27" s="183"/>
      <c r="D27" s="183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79"/>
      <c r="S27" s="179"/>
      <c r="T27" s="179"/>
      <c r="U27" s="179"/>
      <c r="V27" s="179"/>
      <c r="W27" s="179"/>
      <c r="X27" s="179"/>
      <c r="Y27" s="179"/>
      <c r="Z27" s="179"/>
      <c r="AA27" s="179"/>
      <c r="AB27" s="179"/>
      <c r="AC27" s="179"/>
      <c r="AD27" s="179"/>
      <c r="AE27" s="179"/>
      <c r="AF27" s="179"/>
      <c r="AG27" s="179"/>
      <c r="AH27" s="179"/>
      <c r="AI27" s="179"/>
      <c r="AJ27" s="179"/>
      <c r="AK27" s="179"/>
      <c r="AL27" s="179"/>
      <c r="AM27" s="179"/>
      <c r="AN27" s="179"/>
      <c r="AO27" s="179"/>
      <c r="AP27" s="179"/>
      <c r="AQ27" s="179"/>
      <c r="AR27" s="179"/>
      <c r="AS27" s="179"/>
      <c r="AT27" s="179"/>
      <c r="AU27" s="179"/>
      <c r="AV27" s="179"/>
      <c r="AW27" s="179"/>
      <c r="AX27" s="179"/>
      <c r="AY27" s="179"/>
      <c r="AZ27" s="179"/>
      <c r="BA27" s="185"/>
    </row>
    <row r="28" spans="2:53" ht="15" customHeight="1" x14ac:dyDescent="0.15">
      <c r="V28" s="185"/>
      <c r="W28" s="185"/>
      <c r="X28" s="185"/>
      <c r="Y28" s="185"/>
      <c r="Z28" s="185"/>
      <c r="AA28" s="185"/>
      <c r="AB28" s="185"/>
      <c r="AC28" s="185"/>
      <c r="AD28" s="185"/>
      <c r="AE28" s="185"/>
      <c r="AF28" s="185"/>
      <c r="AG28" s="185"/>
      <c r="AH28" s="185"/>
      <c r="AI28" s="185"/>
      <c r="AJ28" s="185"/>
      <c r="AK28" s="185"/>
      <c r="AL28" s="185"/>
      <c r="AM28" s="185"/>
      <c r="AN28" s="185"/>
      <c r="AO28" s="185"/>
      <c r="AP28" s="185"/>
      <c r="AQ28" s="185"/>
      <c r="AR28" s="185"/>
      <c r="AS28" s="185"/>
      <c r="AT28" s="185"/>
      <c r="AU28" s="185"/>
      <c r="AV28" s="185"/>
      <c r="AW28" s="185"/>
      <c r="AX28" s="185"/>
      <c r="AY28" s="185"/>
      <c r="AZ28" s="185"/>
      <c r="BA28" s="185"/>
    </row>
    <row r="29" spans="2:53" ht="15" customHeight="1" x14ac:dyDescent="0.15">
      <c r="V29" s="185"/>
      <c r="W29" s="185"/>
      <c r="X29" s="185"/>
      <c r="Y29" s="185"/>
      <c r="Z29" s="185"/>
      <c r="AA29" s="185"/>
      <c r="AB29" s="185"/>
      <c r="AC29" s="185"/>
      <c r="AD29" s="185"/>
      <c r="AE29" s="185"/>
      <c r="AF29" s="185"/>
      <c r="AG29" s="185"/>
      <c r="AH29" s="185"/>
      <c r="AI29" s="185"/>
      <c r="AJ29" s="185"/>
      <c r="AK29" s="185"/>
      <c r="AL29" s="185"/>
      <c r="AM29" s="185"/>
      <c r="AN29" s="185"/>
      <c r="AO29" s="185"/>
      <c r="AP29" s="185"/>
      <c r="AQ29" s="185"/>
      <c r="AR29" s="185"/>
      <c r="AS29" s="185"/>
      <c r="AT29" s="185"/>
      <c r="AU29" s="185"/>
      <c r="AV29" s="185"/>
      <c r="AW29" s="185"/>
      <c r="AX29" s="185"/>
      <c r="AY29" s="185"/>
      <c r="AZ29" s="185"/>
      <c r="BA29" s="185"/>
    </row>
  </sheetData>
  <phoneticPr fontId="4" type="noConversion"/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75"/>
  <sheetViews>
    <sheetView zoomScaleNormal="100" zoomScaleSheetLayoutView="100" workbookViewId="0">
      <pane ySplit="2" topLeftCell="A3" activePane="bottomLeft" state="frozen"/>
      <selection pane="bottomLeft" activeCell="AQ29" sqref="A29:AQ29"/>
    </sheetView>
  </sheetViews>
  <sheetFormatPr defaultRowHeight="12" x14ac:dyDescent="0.15"/>
  <cols>
    <col min="1" max="34" width="2.33203125" style="2" customWidth="1"/>
    <col min="35" max="35" width="2.33203125" style="4" customWidth="1"/>
    <col min="36" max="57" width="2.33203125" style="2" customWidth="1"/>
    <col min="58" max="102" width="2.77734375" style="2" customWidth="1"/>
    <col min="103" max="16384" width="8.88671875" style="2"/>
  </cols>
  <sheetData>
    <row r="1" spans="1:35" ht="15" customHeight="1" x14ac:dyDescent="0.15">
      <c r="A1" s="3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3">
        <v>31</v>
      </c>
      <c r="AG1" s="3">
        <v>32</v>
      </c>
      <c r="AH1" s="3">
        <v>33</v>
      </c>
    </row>
    <row r="2" spans="1:35" ht="15" customHeight="1" x14ac:dyDescent="0.15">
      <c r="A2" s="1"/>
    </row>
    <row r="3" spans="1:35" ht="15" customHeight="1" x14ac:dyDescent="0.15">
      <c r="A3" s="13" t="s">
        <v>1</v>
      </c>
      <c r="I3" s="14"/>
      <c r="M3" s="14"/>
    </row>
    <row r="4" spans="1:35" ht="15" customHeight="1" x14ac:dyDescent="0.15">
      <c r="A4" s="13"/>
      <c r="I4" s="14"/>
      <c r="M4" s="14"/>
    </row>
    <row r="5" spans="1:35" ht="15" customHeight="1" x14ac:dyDescent="0.15">
      <c r="A5" s="13" t="s">
        <v>453</v>
      </c>
      <c r="I5" s="14"/>
      <c r="M5" s="14"/>
      <c r="AI5" s="4" t="s">
        <v>638</v>
      </c>
    </row>
    <row r="6" spans="1:35" ht="15" customHeight="1" x14ac:dyDescent="0.15">
      <c r="A6" s="363" t="s">
        <v>628</v>
      </c>
      <c r="B6" s="363"/>
      <c r="C6" s="363"/>
      <c r="D6" s="363"/>
      <c r="E6" s="394" t="s">
        <v>454</v>
      </c>
      <c r="F6" s="395"/>
      <c r="G6" s="364" t="s">
        <v>462</v>
      </c>
      <c r="H6" s="362"/>
      <c r="I6" s="362"/>
      <c r="J6" s="362"/>
      <c r="K6" s="362" t="s">
        <v>455</v>
      </c>
      <c r="L6" s="354"/>
      <c r="M6" s="354"/>
      <c r="N6" s="354"/>
      <c r="O6" s="362" t="s">
        <v>456</v>
      </c>
      <c r="P6" s="354"/>
      <c r="Q6" s="354"/>
      <c r="R6" s="354"/>
      <c r="S6" s="372" t="s">
        <v>864</v>
      </c>
      <c r="T6" s="368"/>
      <c r="U6" s="369"/>
      <c r="V6" s="362" t="s">
        <v>457</v>
      </c>
      <c r="W6" s="354"/>
      <c r="X6" s="354"/>
      <c r="Y6" s="354"/>
      <c r="Z6" s="364" t="s">
        <v>865</v>
      </c>
      <c r="AA6" s="354"/>
      <c r="AB6" s="354"/>
      <c r="AC6" s="354"/>
      <c r="AD6" s="364" t="s">
        <v>866</v>
      </c>
      <c r="AE6" s="354"/>
      <c r="AF6" s="354"/>
      <c r="AG6" s="368" t="s">
        <v>458</v>
      </c>
      <c r="AH6" s="369"/>
      <c r="AI6" s="4" t="s">
        <v>736</v>
      </c>
    </row>
    <row r="7" spans="1:35" ht="15" customHeight="1" x14ac:dyDescent="0.15">
      <c r="A7" s="357" t="s">
        <v>633</v>
      </c>
      <c r="B7" s="357"/>
      <c r="C7" s="357"/>
      <c r="D7" s="357"/>
      <c r="E7" s="396"/>
      <c r="F7" s="397"/>
      <c r="G7" s="362"/>
      <c r="H7" s="362"/>
      <c r="I7" s="362"/>
      <c r="J7" s="362"/>
      <c r="K7" s="354"/>
      <c r="L7" s="354"/>
      <c r="M7" s="354"/>
      <c r="N7" s="354"/>
      <c r="O7" s="354"/>
      <c r="P7" s="354"/>
      <c r="Q7" s="354"/>
      <c r="R7" s="354"/>
      <c r="S7" s="373"/>
      <c r="T7" s="370"/>
      <c r="U7" s="371"/>
      <c r="V7" s="354"/>
      <c r="W7" s="354"/>
      <c r="X7" s="354"/>
      <c r="Y7" s="354"/>
      <c r="Z7" s="354"/>
      <c r="AA7" s="354"/>
      <c r="AB7" s="354"/>
      <c r="AC7" s="354"/>
      <c r="AD7" s="354"/>
      <c r="AE7" s="354"/>
      <c r="AF7" s="354"/>
      <c r="AG7" s="370"/>
      <c r="AH7" s="371"/>
      <c r="AI7" s="4">
        <v>1</v>
      </c>
    </row>
    <row r="8" spans="1:35" ht="15" customHeight="1" x14ac:dyDescent="0.15">
      <c r="A8" s="232"/>
      <c r="B8" s="233"/>
      <c r="C8" s="233"/>
      <c r="D8" s="233"/>
      <c r="E8" s="233"/>
      <c r="F8" s="233"/>
      <c r="G8" s="233"/>
      <c r="H8" s="233"/>
      <c r="I8" s="234"/>
      <c r="J8" s="233"/>
      <c r="K8" s="233"/>
      <c r="L8" s="233"/>
      <c r="M8" s="234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  <c r="AD8" s="233"/>
      <c r="AE8" s="233"/>
      <c r="AF8" s="233"/>
    </row>
    <row r="9" spans="1:35" ht="15" customHeight="1" x14ac:dyDescent="0.15">
      <c r="A9" s="352" t="s">
        <v>611</v>
      </c>
      <c r="B9" s="352"/>
      <c r="C9" s="352"/>
      <c r="D9" s="352"/>
      <c r="E9" s="359" t="s">
        <v>612</v>
      </c>
      <c r="F9" s="360"/>
      <c r="G9" s="365">
        <v>0</v>
      </c>
      <c r="H9" s="366"/>
      <c r="I9" s="366"/>
      <c r="J9" s="367"/>
      <c r="K9" s="353">
        <v>1</v>
      </c>
      <c r="L9" s="353"/>
      <c r="M9" s="353"/>
      <c r="N9" s="353"/>
      <c r="O9" s="353">
        <v>0</v>
      </c>
      <c r="P9" s="353"/>
      <c r="Q9" s="353"/>
      <c r="R9" s="353"/>
      <c r="S9" s="374">
        <f>ABS(O9/K9)</f>
        <v>0</v>
      </c>
      <c r="T9" s="375"/>
      <c r="U9" s="376"/>
      <c r="V9" s="353">
        <v>1</v>
      </c>
      <c r="W9" s="353"/>
      <c r="X9" s="353"/>
      <c r="Y9" s="353"/>
      <c r="Z9" s="353">
        <v>0</v>
      </c>
      <c r="AA9" s="353"/>
      <c r="AB9" s="353"/>
      <c r="AC9" s="353"/>
      <c r="AD9" s="374">
        <f>ABS(Z9/V9)</f>
        <v>0</v>
      </c>
      <c r="AE9" s="375"/>
      <c r="AF9" s="376"/>
      <c r="AG9" s="355" t="s">
        <v>459</v>
      </c>
      <c r="AH9" s="356"/>
      <c r="AI9" s="4" t="s">
        <v>737</v>
      </c>
    </row>
    <row r="10" spans="1:35" ht="15" customHeight="1" x14ac:dyDescent="0.15">
      <c r="A10" s="352" t="s">
        <v>611</v>
      </c>
      <c r="B10" s="352"/>
      <c r="C10" s="352"/>
      <c r="D10" s="352"/>
      <c r="E10" s="361" t="s">
        <v>613</v>
      </c>
      <c r="F10" s="361"/>
      <c r="G10" s="365" t="s">
        <v>614</v>
      </c>
      <c r="H10" s="366"/>
      <c r="I10" s="366"/>
      <c r="J10" s="367"/>
      <c r="K10" s="233"/>
      <c r="L10" s="233"/>
      <c r="M10" s="234"/>
      <c r="N10" s="233"/>
      <c r="O10" s="233"/>
      <c r="P10" s="233"/>
      <c r="Q10" s="233"/>
      <c r="R10" s="233"/>
      <c r="S10" s="233"/>
      <c r="T10" s="233"/>
      <c r="U10" s="233"/>
      <c r="V10" s="233"/>
      <c r="W10" s="233"/>
      <c r="X10" s="233"/>
      <c r="Y10" s="233"/>
      <c r="Z10" s="233"/>
      <c r="AA10" s="233"/>
      <c r="AB10" s="233"/>
      <c r="AC10" s="233"/>
      <c r="AD10" s="233"/>
      <c r="AE10" s="233"/>
      <c r="AF10" s="233"/>
    </row>
    <row r="11" spans="1:35" ht="15" customHeight="1" x14ac:dyDescent="0.15">
      <c r="A11" s="232"/>
      <c r="B11" s="233"/>
      <c r="C11" s="233"/>
      <c r="D11" s="233"/>
      <c r="E11" s="233"/>
      <c r="F11" s="233"/>
      <c r="G11" s="233"/>
      <c r="H11" s="233"/>
      <c r="I11" s="234"/>
      <c r="J11" s="233"/>
      <c r="K11" s="233"/>
      <c r="L11" s="233"/>
      <c r="M11" s="234"/>
      <c r="N11" s="233"/>
      <c r="O11" s="233"/>
      <c r="P11" s="233"/>
      <c r="Q11" s="233"/>
      <c r="R11" s="233"/>
      <c r="S11" s="233"/>
      <c r="T11" s="233"/>
      <c r="U11" s="233"/>
      <c r="V11" s="233"/>
      <c r="W11" s="233"/>
      <c r="X11" s="233"/>
      <c r="Y11" s="233"/>
      <c r="Z11" s="233"/>
      <c r="AA11" s="233"/>
      <c r="AB11" s="233"/>
      <c r="AC11" s="233"/>
      <c r="AD11" s="233"/>
      <c r="AE11" s="233"/>
      <c r="AF11" s="233"/>
    </row>
    <row r="12" spans="1:35" ht="15" customHeight="1" x14ac:dyDescent="0.15">
      <c r="A12" s="336"/>
      <c r="B12" s="337"/>
      <c r="C12" s="337"/>
      <c r="D12" s="338"/>
      <c r="E12" s="336"/>
      <c r="F12" s="338"/>
      <c r="G12" s="383"/>
      <c r="H12" s="384"/>
      <c r="I12" s="384"/>
      <c r="J12" s="385"/>
      <c r="K12" s="342">
        <v>1</v>
      </c>
      <c r="L12" s="343"/>
      <c r="M12" s="343"/>
      <c r="N12" s="344"/>
      <c r="O12" s="342">
        <v>0</v>
      </c>
      <c r="P12" s="343"/>
      <c r="Q12" s="343"/>
      <c r="R12" s="344"/>
      <c r="S12" s="342">
        <v>0</v>
      </c>
      <c r="T12" s="343"/>
      <c r="U12" s="344"/>
      <c r="V12" s="342">
        <v>1</v>
      </c>
      <c r="W12" s="343"/>
      <c r="X12" s="343"/>
      <c r="Y12" s="344"/>
      <c r="Z12" s="342">
        <v>0</v>
      </c>
      <c r="AA12" s="343"/>
      <c r="AB12" s="343"/>
      <c r="AC12" s="344"/>
      <c r="AD12" s="342">
        <v>0</v>
      </c>
      <c r="AE12" s="343"/>
      <c r="AF12" s="344"/>
      <c r="AG12" s="332" t="s">
        <v>863</v>
      </c>
      <c r="AH12" s="333"/>
      <c r="AI12" s="4" t="s">
        <v>732</v>
      </c>
    </row>
    <row r="13" spans="1:35" ht="15" customHeight="1" x14ac:dyDescent="0.15">
      <c r="A13" s="339"/>
      <c r="B13" s="340"/>
      <c r="C13" s="340"/>
      <c r="D13" s="341"/>
      <c r="E13" s="339"/>
      <c r="F13" s="341"/>
      <c r="G13" s="348"/>
      <c r="H13" s="349"/>
      <c r="I13" s="349"/>
      <c r="J13" s="350"/>
      <c r="K13" s="345"/>
      <c r="L13" s="346"/>
      <c r="M13" s="346"/>
      <c r="N13" s="347"/>
      <c r="O13" s="345"/>
      <c r="P13" s="346"/>
      <c r="Q13" s="346"/>
      <c r="R13" s="347"/>
      <c r="S13" s="345"/>
      <c r="T13" s="346"/>
      <c r="U13" s="347"/>
      <c r="V13" s="345"/>
      <c r="W13" s="346"/>
      <c r="X13" s="346"/>
      <c r="Y13" s="347"/>
      <c r="Z13" s="345"/>
      <c r="AA13" s="346"/>
      <c r="AB13" s="346"/>
      <c r="AC13" s="347"/>
      <c r="AD13" s="345"/>
      <c r="AE13" s="346"/>
      <c r="AF13" s="347"/>
      <c r="AG13" s="334"/>
      <c r="AH13" s="335"/>
      <c r="AI13"/>
    </row>
    <row r="14" spans="1:35" ht="15" customHeight="1" x14ac:dyDescent="0.15">
      <c r="A14" s="235"/>
      <c r="B14" s="233"/>
      <c r="C14" s="233"/>
      <c r="D14" s="233"/>
      <c r="E14" s="233"/>
      <c r="F14" s="233"/>
      <c r="G14" s="233"/>
      <c r="H14" s="233"/>
      <c r="I14" s="249"/>
      <c r="J14" s="233"/>
      <c r="K14" s="233"/>
      <c r="L14" s="233"/>
      <c r="M14" s="249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/>
      <c r="AH14"/>
      <c r="AI14"/>
    </row>
    <row r="15" spans="1:35" ht="15" customHeight="1" x14ac:dyDescent="0.15">
      <c r="A15" s="336"/>
      <c r="B15" s="337"/>
      <c r="C15" s="337"/>
      <c r="D15" s="338"/>
      <c r="E15" s="336"/>
      <c r="F15" s="338"/>
      <c r="G15" s="383"/>
      <c r="H15" s="384"/>
      <c r="I15" s="384"/>
      <c r="J15" s="385"/>
      <c r="K15" s="342">
        <v>1</v>
      </c>
      <c r="L15" s="343"/>
      <c r="M15" s="343"/>
      <c r="N15" s="344"/>
      <c r="O15" s="342">
        <v>0</v>
      </c>
      <c r="P15" s="343"/>
      <c r="Q15" s="343"/>
      <c r="R15" s="344"/>
      <c r="S15" s="342">
        <v>0</v>
      </c>
      <c r="T15" s="343"/>
      <c r="U15" s="344"/>
      <c r="V15" s="342">
        <v>1</v>
      </c>
      <c r="W15" s="343"/>
      <c r="X15" s="343"/>
      <c r="Y15" s="344"/>
      <c r="Z15" s="342">
        <v>0</v>
      </c>
      <c r="AA15" s="343"/>
      <c r="AB15" s="343"/>
      <c r="AC15" s="344"/>
      <c r="AD15" s="342">
        <v>0</v>
      </c>
      <c r="AE15" s="343"/>
      <c r="AF15" s="344"/>
      <c r="AG15" s="332" t="s">
        <v>863</v>
      </c>
      <c r="AH15" s="333"/>
      <c r="AI15" s="4" t="s">
        <v>733</v>
      </c>
    </row>
    <row r="16" spans="1:35" ht="15" customHeight="1" x14ac:dyDescent="0.15">
      <c r="A16" s="386"/>
      <c r="B16" s="400"/>
      <c r="C16" s="400"/>
      <c r="D16" s="387"/>
      <c r="E16" s="386"/>
      <c r="F16" s="387"/>
      <c r="G16" s="380"/>
      <c r="H16" s="381"/>
      <c r="I16" s="381"/>
      <c r="J16" s="382"/>
      <c r="K16" s="377"/>
      <c r="L16" s="378"/>
      <c r="M16" s="378"/>
      <c r="N16" s="379"/>
      <c r="O16" s="377"/>
      <c r="P16" s="378"/>
      <c r="Q16" s="378"/>
      <c r="R16" s="379"/>
      <c r="S16" s="377"/>
      <c r="T16" s="378"/>
      <c r="U16" s="379"/>
      <c r="V16" s="377"/>
      <c r="W16" s="378"/>
      <c r="X16" s="378"/>
      <c r="Y16" s="379"/>
      <c r="Z16" s="377"/>
      <c r="AA16" s="378"/>
      <c r="AB16" s="378"/>
      <c r="AC16" s="379"/>
      <c r="AD16" s="377"/>
      <c r="AE16" s="378"/>
      <c r="AF16" s="379"/>
      <c r="AG16" s="398"/>
      <c r="AH16" s="399"/>
      <c r="AI16"/>
    </row>
    <row r="17" spans="1:35" ht="15" customHeight="1" x14ac:dyDescent="0.15">
      <c r="A17" s="339"/>
      <c r="B17" s="340"/>
      <c r="C17" s="340"/>
      <c r="D17" s="341"/>
      <c r="E17" s="339"/>
      <c r="F17" s="341"/>
      <c r="G17" s="348"/>
      <c r="H17" s="349"/>
      <c r="I17" s="349"/>
      <c r="J17" s="350"/>
      <c r="K17" s="345"/>
      <c r="L17" s="346"/>
      <c r="M17" s="346"/>
      <c r="N17" s="347"/>
      <c r="O17" s="345"/>
      <c r="P17" s="346"/>
      <c r="Q17" s="346"/>
      <c r="R17" s="347"/>
      <c r="S17" s="345"/>
      <c r="T17" s="346"/>
      <c r="U17" s="347"/>
      <c r="V17" s="345"/>
      <c r="W17" s="346"/>
      <c r="X17" s="346"/>
      <c r="Y17" s="347"/>
      <c r="Z17" s="345"/>
      <c r="AA17" s="346"/>
      <c r="AB17" s="346"/>
      <c r="AC17" s="347"/>
      <c r="AD17" s="345"/>
      <c r="AE17" s="346"/>
      <c r="AF17" s="347"/>
      <c r="AG17" s="334"/>
      <c r="AH17" s="335"/>
      <c r="AI17"/>
    </row>
    <row r="18" spans="1:35" ht="15" customHeight="1" x14ac:dyDescent="0.15">
      <c r="A18" s="235"/>
      <c r="B18" s="233"/>
      <c r="C18" s="233"/>
      <c r="D18" s="233"/>
      <c r="E18" s="233"/>
      <c r="F18" s="233"/>
      <c r="G18" s="233"/>
      <c r="H18" s="233"/>
      <c r="I18" s="249"/>
      <c r="J18" s="233"/>
      <c r="K18" s="233"/>
      <c r="L18" s="233"/>
      <c r="M18" s="249"/>
      <c r="N18" s="233"/>
      <c r="O18" s="233"/>
      <c r="P18" s="233"/>
      <c r="Q18" s="233"/>
      <c r="R18" s="233"/>
      <c r="S18" s="233"/>
      <c r="T18" s="233"/>
      <c r="U18" s="233"/>
      <c r="V18" s="233"/>
      <c r="W18" s="233"/>
      <c r="X18" s="233"/>
      <c r="Y18" s="233"/>
      <c r="Z18" s="233"/>
      <c r="AA18" s="233"/>
      <c r="AB18" s="233"/>
      <c r="AC18" s="233"/>
      <c r="AD18" s="233"/>
      <c r="AE18" s="233"/>
      <c r="AF18" s="233"/>
      <c r="AG18"/>
      <c r="AH18"/>
      <c r="AI18"/>
    </row>
    <row r="19" spans="1:35" ht="15" customHeight="1" x14ac:dyDescent="0.15">
      <c r="A19" s="336"/>
      <c r="B19" s="337"/>
      <c r="C19" s="337"/>
      <c r="D19" s="338"/>
      <c r="E19" s="336"/>
      <c r="F19" s="338"/>
      <c r="G19" s="383"/>
      <c r="H19" s="384"/>
      <c r="I19" s="384"/>
      <c r="J19" s="385"/>
      <c r="K19" s="342">
        <v>1</v>
      </c>
      <c r="L19" s="343"/>
      <c r="M19" s="343"/>
      <c r="N19" s="344"/>
      <c r="O19" s="342">
        <v>0</v>
      </c>
      <c r="P19" s="343"/>
      <c r="Q19" s="343"/>
      <c r="R19" s="344"/>
      <c r="S19" s="342">
        <v>0</v>
      </c>
      <c r="T19" s="343"/>
      <c r="U19" s="344"/>
      <c r="V19" s="342">
        <v>1</v>
      </c>
      <c r="W19" s="343"/>
      <c r="X19" s="343"/>
      <c r="Y19" s="344"/>
      <c r="Z19" s="342">
        <v>0</v>
      </c>
      <c r="AA19" s="343"/>
      <c r="AB19" s="343"/>
      <c r="AC19" s="344"/>
      <c r="AD19" s="342">
        <v>0</v>
      </c>
      <c r="AE19" s="343"/>
      <c r="AF19" s="344"/>
      <c r="AG19" s="332" t="s">
        <v>906</v>
      </c>
      <c r="AH19" s="333"/>
      <c r="AI19" s="4" t="s">
        <v>734</v>
      </c>
    </row>
    <row r="20" spans="1:35" ht="15" customHeight="1" x14ac:dyDescent="0.15">
      <c r="A20" s="386"/>
      <c r="B20" s="400"/>
      <c r="C20" s="400"/>
      <c r="D20" s="387"/>
      <c r="E20" s="386"/>
      <c r="F20" s="387"/>
      <c r="G20" s="380"/>
      <c r="H20" s="381"/>
      <c r="I20" s="381"/>
      <c r="J20" s="382"/>
      <c r="K20" s="377"/>
      <c r="L20" s="378"/>
      <c r="M20" s="378"/>
      <c r="N20" s="379"/>
      <c r="O20" s="377"/>
      <c r="P20" s="378"/>
      <c r="Q20" s="378"/>
      <c r="R20" s="379"/>
      <c r="S20" s="377"/>
      <c r="T20" s="378"/>
      <c r="U20" s="379"/>
      <c r="V20" s="377"/>
      <c r="W20" s="378"/>
      <c r="X20" s="378"/>
      <c r="Y20" s="379"/>
      <c r="Z20" s="377"/>
      <c r="AA20" s="378"/>
      <c r="AB20" s="378"/>
      <c r="AC20" s="379"/>
      <c r="AD20" s="377"/>
      <c r="AE20" s="378"/>
      <c r="AF20" s="379"/>
      <c r="AG20" s="398"/>
      <c r="AH20" s="399"/>
      <c r="AI20"/>
    </row>
    <row r="21" spans="1:35" ht="15" customHeight="1" x14ac:dyDescent="0.15">
      <c r="A21" s="386"/>
      <c r="B21" s="400"/>
      <c r="C21" s="400"/>
      <c r="D21" s="387"/>
      <c r="E21" s="386"/>
      <c r="F21" s="387"/>
      <c r="G21" s="380"/>
      <c r="H21" s="381"/>
      <c r="I21" s="381"/>
      <c r="J21" s="382"/>
      <c r="K21" s="377"/>
      <c r="L21" s="378"/>
      <c r="M21" s="378"/>
      <c r="N21" s="379"/>
      <c r="O21" s="377"/>
      <c r="P21" s="378"/>
      <c r="Q21" s="378"/>
      <c r="R21" s="379"/>
      <c r="S21" s="377"/>
      <c r="T21" s="378"/>
      <c r="U21" s="379"/>
      <c r="V21" s="377"/>
      <c r="W21" s="378"/>
      <c r="X21" s="378"/>
      <c r="Y21" s="379"/>
      <c r="Z21" s="377"/>
      <c r="AA21" s="378"/>
      <c r="AB21" s="378"/>
      <c r="AC21" s="379"/>
      <c r="AD21" s="377"/>
      <c r="AE21" s="378"/>
      <c r="AF21" s="379"/>
      <c r="AG21" s="398"/>
      <c r="AH21" s="399"/>
      <c r="AI21"/>
    </row>
    <row r="22" spans="1:35" ht="15" customHeight="1" x14ac:dyDescent="0.15">
      <c r="A22" s="339"/>
      <c r="B22" s="340"/>
      <c r="C22" s="340"/>
      <c r="D22" s="341"/>
      <c r="E22" s="339"/>
      <c r="F22" s="341"/>
      <c r="G22" s="348"/>
      <c r="H22" s="349"/>
      <c r="I22" s="349"/>
      <c r="J22" s="350"/>
      <c r="K22" s="345"/>
      <c r="L22" s="346"/>
      <c r="M22" s="346"/>
      <c r="N22" s="347"/>
      <c r="O22" s="345"/>
      <c r="P22" s="346"/>
      <c r="Q22" s="346"/>
      <c r="R22" s="347"/>
      <c r="S22" s="345"/>
      <c r="T22" s="346"/>
      <c r="U22" s="347"/>
      <c r="V22" s="345"/>
      <c r="W22" s="346"/>
      <c r="X22" s="346"/>
      <c r="Y22" s="347"/>
      <c r="Z22" s="345"/>
      <c r="AA22" s="346"/>
      <c r="AB22" s="346"/>
      <c r="AC22" s="347"/>
      <c r="AD22" s="345"/>
      <c r="AE22" s="346"/>
      <c r="AF22" s="347"/>
      <c r="AG22" s="334"/>
      <c r="AH22" s="335"/>
      <c r="AI22"/>
    </row>
    <row r="23" spans="1:35" ht="15" customHeight="1" x14ac:dyDescent="0.15">
      <c r="A23" s="235"/>
      <c r="B23" s="233"/>
      <c r="C23" s="233"/>
      <c r="D23" s="233"/>
      <c r="E23" s="233"/>
      <c r="F23" s="233"/>
      <c r="G23" s="233"/>
      <c r="H23" s="233"/>
      <c r="I23" s="249"/>
      <c r="J23" s="233"/>
      <c r="K23" s="233"/>
      <c r="L23" s="233"/>
      <c r="M23" s="249"/>
      <c r="N23" s="233"/>
      <c r="O23" s="233"/>
      <c r="P23" s="233"/>
      <c r="Q23" s="233"/>
      <c r="R23" s="233"/>
      <c r="S23" s="233"/>
      <c r="T23" s="233"/>
      <c r="U23" s="233"/>
      <c r="V23" s="233"/>
      <c r="W23" s="233"/>
      <c r="X23" s="233"/>
      <c r="Y23" s="233"/>
      <c r="Z23" s="233"/>
      <c r="AA23" s="233"/>
      <c r="AB23" s="233"/>
      <c r="AC23" s="233"/>
      <c r="AD23" s="233"/>
      <c r="AE23" s="233"/>
      <c r="AF23" s="233"/>
      <c r="AG23"/>
      <c r="AH23"/>
      <c r="AI23"/>
    </row>
    <row r="24" spans="1:35" ht="15" customHeight="1" x14ac:dyDescent="0.15">
      <c r="A24" s="336"/>
      <c r="B24" s="337"/>
      <c r="C24" s="337"/>
      <c r="D24" s="338"/>
      <c r="E24" s="336"/>
      <c r="F24" s="338"/>
      <c r="G24" s="383"/>
      <c r="H24" s="384"/>
      <c r="I24" s="384"/>
      <c r="J24" s="385"/>
      <c r="K24" s="342">
        <v>1</v>
      </c>
      <c r="L24" s="343"/>
      <c r="M24" s="343"/>
      <c r="N24" s="344"/>
      <c r="O24" s="342">
        <v>0</v>
      </c>
      <c r="P24" s="343"/>
      <c r="Q24" s="343"/>
      <c r="R24" s="344"/>
      <c r="S24" s="342">
        <v>0</v>
      </c>
      <c r="T24" s="343"/>
      <c r="U24" s="344"/>
      <c r="V24" s="342">
        <v>1</v>
      </c>
      <c r="W24" s="343"/>
      <c r="X24" s="343"/>
      <c r="Y24" s="344"/>
      <c r="Z24" s="342">
        <v>0</v>
      </c>
      <c r="AA24" s="343"/>
      <c r="AB24" s="343"/>
      <c r="AC24" s="344"/>
      <c r="AD24" s="342">
        <v>0</v>
      </c>
      <c r="AE24" s="343"/>
      <c r="AF24" s="344"/>
      <c r="AG24" s="332" t="s">
        <v>863</v>
      </c>
      <c r="AH24" s="333"/>
      <c r="AI24" s="4" t="s">
        <v>735</v>
      </c>
    </row>
    <row r="25" spans="1:35" ht="15" customHeight="1" x14ac:dyDescent="0.15">
      <c r="A25" s="386"/>
      <c r="B25" s="400"/>
      <c r="C25" s="400"/>
      <c r="D25" s="387"/>
      <c r="E25" s="386"/>
      <c r="F25" s="387"/>
      <c r="G25" s="380"/>
      <c r="H25" s="381"/>
      <c r="I25" s="381"/>
      <c r="J25" s="382"/>
      <c r="K25" s="377"/>
      <c r="L25" s="378"/>
      <c r="M25" s="378"/>
      <c r="N25" s="379"/>
      <c r="O25" s="377"/>
      <c r="P25" s="378"/>
      <c r="Q25" s="378"/>
      <c r="R25" s="379"/>
      <c r="S25" s="377"/>
      <c r="T25" s="378"/>
      <c r="U25" s="379"/>
      <c r="V25" s="377"/>
      <c r="W25" s="378"/>
      <c r="X25" s="378"/>
      <c r="Y25" s="379"/>
      <c r="Z25" s="377"/>
      <c r="AA25" s="378"/>
      <c r="AB25" s="378"/>
      <c r="AC25" s="379"/>
      <c r="AD25" s="377"/>
      <c r="AE25" s="378"/>
      <c r="AF25" s="379"/>
      <c r="AG25" s="398"/>
      <c r="AH25" s="399"/>
    </row>
    <row r="26" spans="1:35" ht="15" customHeight="1" x14ac:dyDescent="0.15">
      <c r="A26" s="386"/>
      <c r="B26" s="400"/>
      <c r="C26" s="400"/>
      <c r="D26" s="387"/>
      <c r="E26" s="386"/>
      <c r="F26" s="387"/>
      <c r="G26" s="380"/>
      <c r="H26" s="381"/>
      <c r="I26" s="381"/>
      <c r="J26" s="382"/>
      <c r="K26" s="377"/>
      <c r="L26" s="378"/>
      <c r="M26" s="378"/>
      <c r="N26" s="379"/>
      <c r="O26" s="377"/>
      <c r="P26" s="378"/>
      <c r="Q26" s="378"/>
      <c r="R26" s="379"/>
      <c r="S26" s="377"/>
      <c r="T26" s="378"/>
      <c r="U26" s="379"/>
      <c r="V26" s="377"/>
      <c r="W26" s="378"/>
      <c r="X26" s="378"/>
      <c r="Y26" s="379"/>
      <c r="Z26" s="377"/>
      <c r="AA26" s="378"/>
      <c r="AB26" s="378"/>
      <c r="AC26" s="379"/>
      <c r="AD26" s="377"/>
      <c r="AE26" s="378"/>
      <c r="AF26" s="379"/>
      <c r="AG26" s="398"/>
      <c r="AH26" s="399"/>
    </row>
    <row r="27" spans="1:35" ht="15" customHeight="1" x14ac:dyDescent="0.15">
      <c r="A27" s="386"/>
      <c r="B27" s="400"/>
      <c r="C27" s="400"/>
      <c r="D27" s="387"/>
      <c r="E27" s="386"/>
      <c r="F27" s="387"/>
      <c r="G27" s="380"/>
      <c r="H27" s="381"/>
      <c r="I27" s="381"/>
      <c r="J27" s="382"/>
      <c r="K27" s="377"/>
      <c r="L27" s="378"/>
      <c r="M27" s="378"/>
      <c r="N27" s="379"/>
      <c r="O27" s="377"/>
      <c r="P27" s="378"/>
      <c r="Q27" s="378"/>
      <c r="R27" s="379"/>
      <c r="S27" s="377"/>
      <c r="T27" s="378"/>
      <c r="U27" s="379"/>
      <c r="V27" s="377"/>
      <c r="W27" s="378"/>
      <c r="X27" s="378"/>
      <c r="Y27" s="379"/>
      <c r="Z27" s="377"/>
      <c r="AA27" s="378"/>
      <c r="AB27" s="378"/>
      <c r="AC27" s="379"/>
      <c r="AD27" s="377"/>
      <c r="AE27" s="378"/>
      <c r="AF27" s="379"/>
      <c r="AG27" s="398"/>
      <c r="AH27" s="399"/>
    </row>
    <row r="28" spans="1:35" ht="15" customHeight="1" x14ac:dyDescent="0.15">
      <c r="A28" s="339"/>
      <c r="B28" s="340"/>
      <c r="C28" s="340"/>
      <c r="D28" s="341"/>
      <c r="E28" s="339"/>
      <c r="F28" s="341"/>
      <c r="G28" s="348"/>
      <c r="H28" s="349"/>
      <c r="I28" s="349"/>
      <c r="J28" s="350"/>
      <c r="K28" s="345"/>
      <c r="L28" s="346"/>
      <c r="M28" s="346"/>
      <c r="N28" s="347"/>
      <c r="O28" s="345"/>
      <c r="P28" s="346"/>
      <c r="Q28" s="346"/>
      <c r="R28" s="347"/>
      <c r="S28" s="345"/>
      <c r="T28" s="346"/>
      <c r="U28" s="347"/>
      <c r="V28" s="345"/>
      <c r="W28" s="346"/>
      <c r="X28" s="346"/>
      <c r="Y28" s="347"/>
      <c r="Z28" s="345"/>
      <c r="AA28" s="346"/>
      <c r="AB28" s="346"/>
      <c r="AC28" s="347"/>
      <c r="AD28" s="345"/>
      <c r="AE28" s="346"/>
      <c r="AF28" s="347"/>
      <c r="AG28" s="334"/>
      <c r="AH28" s="335"/>
    </row>
    <row r="29" spans="1:35" ht="15" customHeight="1" x14ac:dyDescent="0.15">
      <c r="A29" s="232"/>
      <c r="B29" s="233"/>
      <c r="C29" s="233"/>
      <c r="D29" s="233"/>
      <c r="E29" s="233"/>
      <c r="F29" s="233"/>
      <c r="G29" s="233"/>
      <c r="H29" s="233"/>
      <c r="I29" s="234"/>
      <c r="J29" s="233"/>
      <c r="K29" s="233"/>
      <c r="L29" s="233"/>
      <c r="M29" s="234"/>
      <c r="N29" s="233"/>
      <c r="O29" s="233"/>
      <c r="P29" s="233"/>
      <c r="Q29" s="233"/>
      <c r="R29" s="233"/>
      <c r="S29" s="233"/>
      <c r="T29" s="233"/>
      <c r="U29" s="233"/>
      <c r="V29" s="233"/>
      <c r="W29" s="233"/>
      <c r="X29" s="233"/>
      <c r="Y29" s="233"/>
      <c r="Z29" s="233"/>
      <c r="AA29" s="233"/>
      <c r="AB29" s="233"/>
      <c r="AC29" s="233"/>
      <c r="AD29" s="233"/>
      <c r="AE29" s="233"/>
      <c r="AF29" s="233"/>
    </row>
    <row r="30" spans="1:35" ht="15" customHeight="1" x14ac:dyDescent="0.15">
      <c r="A30" s="232"/>
      <c r="B30" s="233"/>
      <c r="C30" s="233"/>
      <c r="D30" s="233"/>
      <c r="E30" s="233"/>
      <c r="F30" s="233"/>
      <c r="G30" s="233"/>
      <c r="H30" s="233"/>
      <c r="I30" s="234"/>
      <c r="J30" s="233"/>
      <c r="K30" s="233"/>
      <c r="L30" s="233"/>
      <c r="M30" s="234"/>
      <c r="N30" s="233"/>
      <c r="O30" s="233"/>
      <c r="P30" s="233"/>
      <c r="Q30" s="233"/>
      <c r="R30" s="233"/>
      <c r="S30" s="233"/>
      <c r="T30" s="233"/>
      <c r="U30" s="233"/>
      <c r="V30" s="233"/>
      <c r="W30" s="233"/>
      <c r="X30" s="233"/>
      <c r="Y30" s="233"/>
      <c r="Z30" s="233"/>
      <c r="AA30" s="233"/>
      <c r="AB30" s="233"/>
      <c r="AC30" s="233"/>
      <c r="AD30" s="233"/>
      <c r="AE30" s="233"/>
      <c r="AF30" s="233"/>
    </row>
    <row r="31" spans="1:35" ht="15" customHeight="1" x14ac:dyDescent="0.15">
      <c r="A31" s="235" t="s">
        <v>615</v>
      </c>
      <c r="B31" s="233"/>
      <c r="C31" s="233"/>
      <c r="D31" s="233"/>
      <c r="E31" s="233"/>
      <c r="F31" s="233"/>
      <c r="G31" s="233"/>
      <c r="H31" s="233"/>
      <c r="I31" s="234"/>
      <c r="J31" s="233"/>
      <c r="K31" s="233"/>
      <c r="L31" s="233"/>
      <c r="M31" s="234"/>
      <c r="N31" s="233"/>
      <c r="O31" s="233"/>
      <c r="P31" s="233"/>
      <c r="Q31" s="233"/>
      <c r="R31" s="233"/>
      <c r="S31" s="233"/>
      <c r="T31" s="233"/>
      <c r="U31" s="233"/>
      <c r="V31" s="233"/>
      <c r="W31" s="233"/>
      <c r="X31" s="233"/>
      <c r="Y31" s="233"/>
      <c r="Z31" s="233"/>
      <c r="AA31" s="233"/>
      <c r="AB31" s="233"/>
      <c r="AC31" s="233"/>
      <c r="AD31" s="233"/>
      <c r="AE31" s="233"/>
      <c r="AF31" s="233"/>
      <c r="AI31" s="4" t="s">
        <v>463</v>
      </c>
    </row>
    <row r="32" spans="1:35" ht="15" customHeight="1" x14ac:dyDescent="0.15">
      <c r="A32" s="357" t="s">
        <v>616</v>
      </c>
      <c r="B32" s="357"/>
      <c r="C32" s="357"/>
      <c r="D32" s="357"/>
      <c r="E32" s="357"/>
      <c r="F32" s="358" t="s">
        <v>617</v>
      </c>
      <c r="G32" s="358"/>
      <c r="H32" s="358"/>
      <c r="I32" s="358"/>
      <c r="J32" s="358"/>
      <c r="K32" s="358"/>
      <c r="L32" s="358"/>
      <c r="M32" s="358"/>
      <c r="N32" s="358" t="s">
        <v>618</v>
      </c>
      <c r="O32" s="357"/>
      <c r="P32" s="357"/>
      <c r="Q32" s="358" t="s">
        <v>619</v>
      </c>
      <c r="R32" s="358"/>
      <c r="S32" s="358"/>
      <c r="T32" s="358"/>
      <c r="U32" s="358"/>
      <c r="V32" s="358"/>
      <c r="W32" s="358" t="s">
        <v>620</v>
      </c>
      <c r="X32" s="358"/>
      <c r="Y32" s="358"/>
      <c r="Z32" s="358"/>
      <c r="AA32" s="358"/>
      <c r="AB32" s="358"/>
      <c r="AC32" s="357" t="s">
        <v>621</v>
      </c>
      <c r="AD32" s="357"/>
      <c r="AE32" s="357"/>
      <c r="AF32" s="357"/>
      <c r="AG32" s="354" t="s">
        <v>460</v>
      </c>
      <c r="AH32" s="354"/>
      <c r="AI32" s="4" t="s">
        <v>464</v>
      </c>
    </row>
    <row r="33" spans="1:41" ht="15" customHeight="1" x14ac:dyDescent="0.15">
      <c r="A33" s="357"/>
      <c r="B33" s="357"/>
      <c r="C33" s="357"/>
      <c r="D33" s="357"/>
      <c r="E33" s="357"/>
      <c r="F33" s="358" t="s">
        <v>622</v>
      </c>
      <c r="G33" s="358"/>
      <c r="H33" s="358"/>
      <c r="I33" s="358"/>
      <c r="J33" s="357" t="s">
        <v>623</v>
      </c>
      <c r="K33" s="357"/>
      <c r="L33" s="357"/>
      <c r="M33" s="357"/>
      <c r="N33" s="357"/>
      <c r="O33" s="357"/>
      <c r="P33" s="357"/>
      <c r="Q33" s="358"/>
      <c r="R33" s="358"/>
      <c r="S33" s="358"/>
      <c r="T33" s="358"/>
      <c r="U33" s="358"/>
      <c r="V33" s="358"/>
      <c r="W33" s="358"/>
      <c r="X33" s="358"/>
      <c r="Y33" s="358"/>
      <c r="Z33" s="358"/>
      <c r="AA33" s="358"/>
      <c r="AB33" s="358"/>
      <c r="AC33" s="357"/>
      <c r="AD33" s="357"/>
      <c r="AE33" s="357"/>
      <c r="AF33" s="357"/>
      <c r="AG33" s="354"/>
      <c r="AH33" s="354"/>
    </row>
    <row r="34" spans="1:41" ht="15" customHeight="1" x14ac:dyDescent="0.15">
      <c r="A34" s="388" t="s">
        <v>631</v>
      </c>
      <c r="B34" s="389"/>
      <c r="C34" s="390"/>
      <c r="D34" s="352" t="s">
        <v>625</v>
      </c>
      <c r="E34" s="352"/>
      <c r="F34" s="353">
        <v>1323</v>
      </c>
      <c r="G34" s="353"/>
      <c r="H34" s="353"/>
      <c r="I34" s="353"/>
      <c r="J34" s="352" t="s">
        <v>626</v>
      </c>
      <c r="K34" s="352"/>
      <c r="L34" s="352"/>
      <c r="M34" s="352"/>
      <c r="N34" s="353">
        <v>300</v>
      </c>
      <c r="O34" s="353"/>
      <c r="P34" s="353"/>
      <c r="Q34" s="353">
        <v>2500.7399999999998</v>
      </c>
      <c r="R34" s="353"/>
      <c r="S34" s="353"/>
      <c r="T34" s="353"/>
      <c r="U34" s="353"/>
      <c r="V34" s="353"/>
      <c r="W34" s="353">
        <v>400</v>
      </c>
      <c r="X34" s="353"/>
      <c r="Y34" s="353"/>
      <c r="Z34" s="353"/>
      <c r="AA34" s="353"/>
      <c r="AB34" s="353"/>
      <c r="AC34" s="353">
        <f>ABS(Q34/W34)</f>
        <v>6.2518499999999992</v>
      </c>
      <c r="AD34" s="353"/>
      <c r="AE34" s="353"/>
      <c r="AF34" s="353"/>
      <c r="AG34" s="355" t="s">
        <v>472</v>
      </c>
      <c r="AH34" s="356"/>
      <c r="AI34" s="4" t="s">
        <v>465</v>
      </c>
      <c r="AO34" s="2" t="s">
        <v>469</v>
      </c>
    </row>
    <row r="35" spans="1:41" ht="15" customHeight="1" x14ac:dyDescent="0.15">
      <c r="A35" s="391"/>
      <c r="B35" s="392"/>
      <c r="C35" s="393"/>
      <c r="D35" s="352" t="s">
        <v>627</v>
      </c>
      <c r="E35" s="352"/>
      <c r="F35" s="353">
        <v>1323</v>
      </c>
      <c r="G35" s="353"/>
      <c r="H35" s="353"/>
      <c r="I35" s="353"/>
      <c r="J35" s="352" t="s">
        <v>626</v>
      </c>
      <c r="K35" s="352"/>
      <c r="L35" s="352"/>
      <c r="M35" s="352"/>
      <c r="N35" s="353">
        <v>300</v>
      </c>
      <c r="O35" s="353"/>
      <c r="P35" s="353"/>
      <c r="Q35" s="353">
        <v>2400.3449999999998</v>
      </c>
      <c r="R35" s="353"/>
      <c r="S35" s="353"/>
      <c r="T35" s="353"/>
      <c r="U35" s="353"/>
      <c r="V35" s="353"/>
      <c r="W35" s="353">
        <v>300</v>
      </c>
      <c r="X35" s="353"/>
      <c r="Y35" s="353"/>
      <c r="Z35" s="353"/>
      <c r="AA35" s="353"/>
      <c r="AB35" s="353"/>
      <c r="AC35" s="353">
        <f>ABS(Q35/W35)</f>
        <v>8.0011499999999991</v>
      </c>
      <c r="AD35" s="353"/>
      <c r="AE35" s="353"/>
      <c r="AF35" s="353"/>
      <c r="AG35" s="355" t="s">
        <v>471</v>
      </c>
      <c r="AH35" s="356"/>
      <c r="AI35" s="4">
        <v>1</v>
      </c>
    </row>
    <row r="36" spans="1:41" ht="15" customHeight="1" x14ac:dyDescent="0.15">
      <c r="A36" s="352" t="s">
        <v>632</v>
      </c>
      <c r="B36" s="352"/>
      <c r="C36" s="352"/>
      <c r="D36" s="352" t="s">
        <v>629</v>
      </c>
      <c r="E36" s="352"/>
      <c r="F36" s="353">
        <v>1323</v>
      </c>
      <c r="G36" s="353"/>
      <c r="H36" s="353"/>
      <c r="I36" s="353"/>
      <c r="J36" s="352" t="s">
        <v>626</v>
      </c>
      <c r="K36" s="352"/>
      <c r="L36" s="352"/>
      <c r="M36" s="352"/>
      <c r="N36" s="353">
        <v>300</v>
      </c>
      <c r="O36" s="353"/>
      <c r="P36" s="353"/>
      <c r="Q36" s="353">
        <v>2500.7399999999998</v>
      </c>
      <c r="R36" s="353"/>
      <c r="S36" s="353"/>
      <c r="T36" s="353"/>
      <c r="U36" s="353"/>
      <c r="V36" s="353"/>
      <c r="W36" s="353">
        <v>400</v>
      </c>
      <c r="X36" s="353"/>
      <c r="Y36" s="353"/>
      <c r="Z36" s="353"/>
      <c r="AA36" s="353"/>
      <c r="AB36" s="353"/>
      <c r="AC36" s="353">
        <f>ABS(Q36/W36)</f>
        <v>6.2518499999999992</v>
      </c>
      <c r="AD36" s="353"/>
      <c r="AE36" s="353"/>
      <c r="AF36" s="353"/>
      <c r="AG36" s="351" t="s">
        <v>474</v>
      </c>
      <c r="AH36" s="351"/>
      <c r="AI36" s="4" t="s">
        <v>461</v>
      </c>
      <c r="AO36" s="2" t="s">
        <v>470</v>
      </c>
    </row>
    <row r="37" spans="1:41" ht="15" customHeight="1" x14ac:dyDescent="0.15">
      <c r="A37" s="236"/>
      <c r="B37" s="236"/>
      <c r="C37" s="236"/>
      <c r="D37" s="233"/>
      <c r="E37" s="233"/>
      <c r="F37" s="233"/>
      <c r="G37" s="233"/>
      <c r="H37" s="233"/>
      <c r="I37" s="234"/>
      <c r="J37" s="233"/>
      <c r="K37" s="233"/>
      <c r="L37" s="233"/>
      <c r="M37" s="234"/>
      <c r="N37" s="233"/>
      <c r="O37" s="233"/>
      <c r="P37" s="233"/>
      <c r="Q37" s="233"/>
      <c r="R37" s="233"/>
      <c r="S37" s="233"/>
      <c r="T37" s="233"/>
      <c r="U37" s="233"/>
      <c r="V37" s="233"/>
      <c r="W37" s="233"/>
      <c r="X37" s="233"/>
      <c r="Y37" s="233"/>
      <c r="Z37" s="233"/>
      <c r="AA37" s="233"/>
      <c r="AB37" s="233"/>
      <c r="AC37" s="233"/>
      <c r="AD37" s="233"/>
      <c r="AE37" s="233"/>
      <c r="AF37" s="233"/>
    </row>
    <row r="38" spans="1:41" ht="15" customHeight="1" x14ac:dyDescent="0.15">
      <c r="A38" s="232"/>
      <c r="B38" s="233"/>
      <c r="C38" s="233"/>
      <c r="D38" s="233"/>
      <c r="E38" s="233"/>
      <c r="F38" s="233"/>
      <c r="G38" s="233"/>
      <c r="H38" s="233"/>
      <c r="I38" s="234"/>
      <c r="J38" s="233"/>
      <c r="K38" s="233"/>
      <c r="L38" s="233"/>
      <c r="M38" s="234"/>
      <c r="N38" s="233"/>
      <c r="O38" s="233"/>
      <c r="P38" s="233"/>
      <c r="Q38" s="233"/>
      <c r="R38" s="233"/>
      <c r="S38" s="233"/>
      <c r="T38" s="233"/>
      <c r="U38" s="233"/>
      <c r="V38" s="233"/>
      <c r="W38" s="233"/>
      <c r="X38" s="233"/>
      <c r="Y38" s="233"/>
      <c r="Z38" s="233"/>
      <c r="AA38" s="233"/>
      <c r="AB38" s="233"/>
      <c r="AC38" s="233"/>
      <c r="AD38" s="233"/>
      <c r="AE38" s="233"/>
      <c r="AF38" s="233"/>
    </row>
    <row r="39" spans="1:41" ht="15" customHeight="1" x14ac:dyDescent="0.15">
      <c r="A39" s="235" t="s">
        <v>630</v>
      </c>
      <c r="B39" s="233"/>
      <c r="C39" s="233"/>
      <c r="D39" s="233"/>
      <c r="E39" s="233"/>
      <c r="F39" s="233"/>
      <c r="G39" s="233"/>
      <c r="H39" s="233"/>
      <c r="I39" s="237"/>
      <c r="J39" s="233"/>
      <c r="K39" s="233"/>
      <c r="L39" s="233"/>
      <c r="M39" s="234"/>
      <c r="N39" s="233"/>
      <c r="O39" s="233"/>
      <c r="P39" s="233"/>
      <c r="Q39" s="233"/>
      <c r="R39" s="233"/>
      <c r="S39" s="233"/>
      <c r="T39" s="233"/>
      <c r="U39" s="233"/>
      <c r="V39" s="233"/>
      <c r="W39" s="233"/>
      <c r="X39" s="233"/>
      <c r="Y39" s="233"/>
      <c r="Z39" s="233"/>
      <c r="AA39" s="233"/>
      <c r="AB39" s="233"/>
      <c r="AC39" s="233"/>
      <c r="AD39" s="233"/>
      <c r="AE39" s="233"/>
      <c r="AF39" s="233"/>
      <c r="AI39" s="4" t="s">
        <v>466</v>
      </c>
    </row>
    <row r="40" spans="1:41" ht="15" customHeight="1" x14ac:dyDescent="0.15">
      <c r="A40" s="357" t="s">
        <v>616</v>
      </c>
      <c r="B40" s="357"/>
      <c r="C40" s="357"/>
      <c r="D40" s="357"/>
      <c r="E40" s="357"/>
      <c r="F40" s="401" t="s">
        <v>648</v>
      </c>
      <c r="G40" s="358"/>
      <c r="H40" s="358"/>
      <c r="I40" s="358"/>
      <c r="J40" s="358"/>
      <c r="K40" s="358"/>
      <c r="L40" s="358"/>
      <c r="M40" s="358"/>
      <c r="N40" s="358" t="s">
        <v>618</v>
      </c>
      <c r="O40" s="357"/>
      <c r="P40" s="357"/>
      <c r="Q40" s="402" t="s">
        <v>619</v>
      </c>
      <c r="R40" s="403"/>
      <c r="S40" s="403"/>
      <c r="T40" s="403"/>
      <c r="U40" s="403"/>
      <c r="V40" s="404"/>
      <c r="W40" s="402" t="s">
        <v>620</v>
      </c>
      <c r="X40" s="403"/>
      <c r="Y40" s="403"/>
      <c r="Z40" s="403"/>
      <c r="AA40" s="403"/>
      <c r="AB40" s="404"/>
      <c r="AC40" s="357" t="s">
        <v>621</v>
      </c>
      <c r="AD40" s="357"/>
      <c r="AE40" s="357"/>
      <c r="AF40" s="357"/>
      <c r="AG40" s="354" t="s">
        <v>458</v>
      </c>
      <c r="AH40" s="354"/>
      <c r="AI40" s="4" t="s">
        <v>467</v>
      </c>
    </row>
    <row r="41" spans="1:41" ht="15" customHeight="1" x14ac:dyDescent="0.15">
      <c r="A41" s="357"/>
      <c r="B41" s="357"/>
      <c r="C41" s="357"/>
      <c r="D41" s="357"/>
      <c r="E41" s="357"/>
      <c r="F41" s="358" t="s">
        <v>622</v>
      </c>
      <c r="G41" s="358"/>
      <c r="H41" s="358"/>
      <c r="I41" s="358"/>
      <c r="J41" s="357" t="s">
        <v>623</v>
      </c>
      <c r="K41" s="357"/>
      <c r="L41" s="357"/>
      <c r="M41" s="357"/>
      <c r="N41" s="357"/>
      <c r="O41" s="357"/>
      <c r="P41" s="357"/>
      <c r="Q41" s="405"/>
      <c r="R41" s="406"/>
      <c r="S41" s="406"/>
      <c r="T41" s="406"/>
      <c r="U41" s="406"/>
      <c r="V41" s="407"/>
      <c r="W41" s="405"/>
      <c r="X41" s="406"/>
      <c r="Y41" s="406"/>
      <c r="Z41" s="406"/>
      <c r="AA41" s="406"/>
      <c r="AB41" s="407"/>
      <c r="AC41" s="357"/>
      <c r="AD41" s="357"/>
      <c r="AE41" s="357"/>
      <c r="AF41" s="357"/>
      <c r="AG41" s="354"/>
      <c r="AH41" s="354"/>
      <c r="AI41" s="4">
        <v>1</v>
      </c>
    </row>
    <row r="42" spans="1:41" ht="15" customHeight="1" x14ac:dyDescent="0.15">
      <c r="A42" s="388" t="s">
        <v>624</v>
      </c>
      <c r="B42" s="389"/>
      <c r="C42" s="390"/>
      <c r="D42" s="352" t="s">
        <v>625</v>
      </c>
      <c r="E42" s="352"/>
      <c r="F42" s="353">
        <v>1323</v>
      </c>
      <c r="G42" s="353"/>
      <c r="H42" s="353"/>
      <c r="I42" s="353"/>
      <c r="J42" s="352" t="s">
        <v>626</v>
      </c>
      <c r="K42" s="352"/>
      <c r="L42" s="352"/>
      <c r="M42" s="352"/>
      <c r="N42" s="353">
        <v>300</v>
      </c>
      <c r="O42" s="353"/>
      <c r="P42" s="353"/>
      <c r="Q42" s="353">
        <v>2500.7399999999998</v>
      </c>
      <c r="R42" s="353"/>
      <c r="S42" s="353"/>
      <c r="T42" s="353"/>
      <c r="U42" s="353"/>
      <c r="V42" s="353"/>
      <c r="W42" s="353">
        <v>400</v>
      </c>
      <c r="X42" s="353"/>
      <c r="Y42" s="353"/>
      <c r="Z42" s="353"/>
      <c r="AA42" s="353"/>
      <c r="AB42" s="353"/>
      <c r="AC42" s="353">
        <f>ABS(Q34/W34)</f>
        <v>6.2518499999999992</v>
      </c>
      <c r="AD42" s="353"/>
      <c r="AE42" s="353"/>
      <c r="AF42" s="353"/>
      <c r="AG42" s="355" t="s">
        <v>474</v>
      </c>
      <c r="AH42" s="356"/>
    </row>
    <row r="43" spans="1:41" ht="15" customHeight="1" x14ac:dyDescent="0.15">
      <c r="A43" s="391"/>
      <c r="B43" s="392"/>
      <c r="C43" s="393"/>
      <c r="D43" s="352" t="s">
        <v>627</v>
      </c>
      <c r="E43" s="352"/>
      <c r="F43" s="353">
        <v>1323</v>
      </c>
      <c r="G43" s="353"/>
      <c r="H43" s="353"/>
      <c r="I43" s="353"/>
      <c r="J43" s="352" t="s">
        <v>626</v>
      </c>
      <c r="K43" s="352"/>
      <c r="L43" s="352"/>
      <c r="M43" s="352"/>
      <c r="N43" s="353">
        <v>300</v>
      </c>
      <c r="O43" s="353"/>
      <c r="P43" s="353"/>
      <c r="Q43" s="353">
        <v>2400.3449999999998</v>
      </c>
      <c r="R43" s="353"/>
      <c r="S43" s="353"/>
      <c r="T43" s="353"/>
      <c r="U43" s="353"/>
      <c r="V43" s="353"/>
      <c r="W43" s="353">
        <v>300</v>
      </c>
      <c r="X43" s="353"/>
      <c r="Y43" s="353"/>
      <c r="Z43" s="353"/>
      <c r="AA43" s="353"/>
      <c r="AB43" s="353"/>
      <c r="AC43" s="353">
        <f>ABS(Q35/W35)</f>
        <v>8.0011499999999991</v>
      </c>
      <c r="AD43" s="353"/>
      <c r="AE43" s="353"/>
      <c r="AF43" s="353"/>
      <c r="AG43" s="355" t="s">
        <v>473</v>
      </c>
      <c r="AH43" s="356"/>
    </row>
    <row r="44" spans="1:41" ht="15" customHeight="1" x14ac:dyDescent="0.15">
      <c r="A44" s="352" t="s">
        <v>628</v>
      </c>
      <c r="B44" s="352"/>
      <c r="C44" s="352"/>
      <c r="D44" s="352" t="s">
        <v>629</v>
      </c>
      <c r="E44" s="352"/>
      <c r="F44" s="353">
        <v>1323</v>
      </c>
      <c r="G44" s="353"/>
      <c r="H44" s="353"/>
      <c r="I44" s="353"/>
      <c r="J44" s="352" t="s">
        <v>626</v>
      </c>
      <c r="K44" s="352"/>
      <c r="L44" s="352"/>
      <c r="M44" s="352"/>
      <c r="N44" s="353">
        <v>300</v>
      </c>
      <c r="O44" s="353"/>
      <c r="P44" s="353"/>
      <c r="Q44" s="353">
        <v>2500.7399999999998</v>
      </c>
      <c r="R44" s="353"/>
      <c r="S44" s="353"/>
      <c r="T44" s="353"/>
      <c r="U44" s="353"/>
      <c r="V44" s="353"/>
      <c r="W44" s="353">
        <v>400</v>
      </c>
      <c r="X44" s="353"/>
      <c r="Y44" s="353"/>
      <c r="Z44" s="353"/>
      <c r="AA44" s="353"/>
      <c r="AB44" s="353"/>
      <c r="AC44" s="353">
        <f>ABS(Q36/W36)</f>
        <v>6.2518499999999992</v>
      </c>
      <c r="AD44" s="353"/>
      <c r="AE44" s="353"/>
      <c r="AF44" s="353"/>
      <c r="AG44" s="351" t="s">
        <v>474</v>
      </c>
      <c r="AH44" s="351"/>
    </row>
    <row r="45" spans="1:41" ht="15" customHeight="1" x14ac:dyDescent="0.15">
      <c r="A45" s="232"/>
      <c r="B45" s="233"/>
      <c r="C45" s="233"/>
      <c r="D45" s="233"/>
      <c r="E45" s="233"/>
      <c r="F45" s="233"/>
      <c r="G45" s="233"/>
      <c r="H45" s="233"/>
      <c r="I45" s="234"/>
      <c r="J45" s="233"/>
      <c r="K45" s="233"/>
      <c r="L45" s="233"/>
      <c r="M45" s="234"/>
      <c r="N45" s="233"/>
      <c r="O45" s="233"/>
      <c r="P45" s="233"/>
      <c r="Q45" s="233"/>
      <c r="R45" s="233"/>
      <c r="S45" s="233"/>
      <c r="T45" s="233"/>
      <c r="U45" s="233"/>
      <c r="V45" s="233"/>
      <c r="W45" s="233"/>
      <c r="X45" s="233"/>
      <c r="Y45" s="233"/>
      <c r="Z45" s="233"/>
      <c r="AA45" s="233"/>
      <c r="AB45" s="233"/>
      <c r="AC45" s="233"/>
      <c r="AD45" s="233"/>
      <c r="AE45" s="233"/>
      <c r="AF45" s="233"/>
    </row>
    <row r="46" spans="1:41" ht="15" customHeight="1" x14ac:dyDescent="0.15">
      <c r="A46" s="232"/>
      <c r="B46" s="233"/>
      <c r="C46" s="233"/>
      <c r="D46" s="233"/>
      <c r="E46" s="233"/>
      <c r="F46" s="233"/>
      <c r="G46" s="233"/>
      <c r="H46" s="233"/>
      <c r="I46" s="234"/>
      <c r="J46" s="233"/>
      <c r="K46" s="233"/>
      <c r="L46" s="233"/>
      <c r="M46" s="234"/>
      <c r="N46" s="233"/>
      <c r="O46" s="233"/>
      <c r="P46" s="233"/>
      <c r="Q46" s="233"/>
      <c r="R46" s="233"/>
      <c r="S46" s="233"/>
      <c r="T46" s="233"/>
      <c r="U46" s="233"/>
      <c r="V46" s="233"/>
      <c r="W46" s="233"/>
      <c r="X46" s="233"/>
      <c r="Y46" s="233"/>
      <c r="Z46" s="233"/>
      <c r="AA46" s="233"/>
      <c r="AB46" s="233"/>
      <c r="AC46" s="233"/>
      <c r="AD46" s="233"/>
      <c r="AE46" s="233"/>
      <c r="AF46" s="233"/>
    </row>
    <row r="47" spans="1:41" ht="15" customHeight="1" x14ac:dyDescent="0.15">
      <c r="A47" s="13"/>
      <c r="I47" s="14"/>
      <c r="M47" s="14"/>
    </row>
    <row r="48" spans="1:41" ht="15" customHeight="1" x14ac:dyDescent="0.15">
      <c r="A48" s="13"/>
      <c r="I48" s="14"/>
      <c r="M48" s="14"/>
    </row>
    <row r="49" spans="1:13" ht="15" customHeight="1" x14ac:dyDescent="0.15">
      <c r="A49" s="13"/>
      <c r="I49" s="14"/>
      <c r="M49" s="14"/>
    </row>
    <row r="50" spans="1:13" ht="15" customHeight="1" x14ac:dyDescent="0.15">
      <c r="A50" s="13"/>
      <c r="I50" s="14"/>
      <c r="M50" s="14"/>
    </row>
    <row r="51" spans="1:13" ht="15" customHeight="1" x14ac:dyDescent="0.15">
      <c r="A51" s="13"/>
      <c r="I51" s="14"/>
      <c r="M51" s="14"/>
    </row>
    <row r="52" spans="1:13" ht="15" customHeight="1" x14ac:dyDescent="0.15">
      <c r="A52" s="13"/>
      <c r="I52" s="14"/>
      <c r="M52" s="14"/>
    </row>
    <row r="53" spans="1:13" ht="15" customHeight="1" x14ac:dyDescent="0.15">
      <c r="A53" s="13"/>
      <c r="I53" s="14"/>
      <c r="M53" s="14"/>
    </row>
    <row r="54" spans="1:13" ht="15" customHeight="1" x14ac:dyDescent="0.15">
      <c r="A54" s="13"/>
      <c r="I54" s="14"/>
      <c r="M54" s="14"/>
    </row>
    <row r="55" spans="1:13" ht="15" customHeight="1" x14ac:dyDescent="0.15">
      <c r="A55" s="13"/>
      <c r="I55" s="14"/>
      <c r="M55" s="14"/>
    </row>
    <row r="56" spans="1:13" ht="15" customHeight="1" x14ac:dyDescent="0.15">
      <c r="A56" s="13"/>
      <c r="I56" s="14"/>
      <c r="M56" s="14"/>
    </row>
    <row r="57" spans="1:13" ht="15" customHeight="1" x14ac:dyDescent="0.15">
      <c r="A57" s="13"/>
      <c r="I57" s="14"/>
      <c r="M57" s="14"/>
    </row>
    <row r="58" spans="1:13" ht="15" customHeight="1" x14ac:dyDescent="0.15">
      <c r="A58" s="13"/>
      <c r="I58" s="14"/>
      <c r="M58" s="14"/>
    </row>
    <row r="59" spans="1:13" ht="15" customHeight="1" x14ac:dyDescent="0.15">
      <c r="A59" s="13"/>
      <c r="I59" s="14"/>
      <c r="M59" s="14"/>
    </row>
    <row r="60" spans="1:13" ht="15" customHeight="1" x14ac:dyDescent="0.15">
      <c r="A60" s="13"/>
      <c r="I60" s="14"/>
      <c r="M60" s="14"/>
    </row>
    <row r="61" spans="1:13" ht="15" customHeight="1" x14ac:dyDescent="0.15">
      <c r="A61" s="13"/>
      <c r="I61" s="14"/>
      <c r="M61" s="14"/>
    </row>
    <row r="62" spans="1:13" ht="15" customHeight="1" x14ac:dyDescent="0.15">
      <c r="A62" s="13"/>
      <c r="I62" s="14"/>
      <c r="M62" s="14"/>
    </row>
    <row r="63" spans="1:13" ht="15" customHeight="1" x14ac:dyDescent="0.15">
      <c r="A63" s="13"/>
      <c r="I63" s="14"/>
      <c r="M63" s="14"/>
    </row>
    <row r="64" spans="1:13" ht="15" customHeight="1" x14ac:dyDescent="0.15">
      <c r="A64" s="13"/>
      <c r="I64" s="14"/>
      <c r="M64" s="14"/>
    </row>
    <row r="65" spans="1:34" ht="15" customHeight="1" x14ac:dyDescent="0.15">
      <c r="A65" s="13"/>
      <c r="I65" s="14"/>
      <c r="M65" s="14"/>
    </row>
    <row r="66" spans="1:34" ht="15" customHeight="1" x14ac:dyDescent="0.15">
      <c r="A66" s="13"/>
      <c r="I66" s="14"/>
      <c r="M66" s="14"/>
    </row>
    <row r="67" spans="1:34" ht="15" customHeight="1" x14ac:dyDescent="0.15">
      <c r="A67" s="13"/>
      <c r="I67" s="14"/>
      <c r="M67" s="14"/>
    </row>
    <row r="68" spans="1:34" ht="15" customHeight="1" x14ac:dyDescent="0.15">
      <c r="A68" s="13"/>
      <c r="I68" s="14"/>
      <c r="M68" s="14"/>
    </row>
    <row r="69" spans="1:34" ht="15" customHeight="1" x14ac:dyDescent="0.15">
      <c r="A69" s="13"/>
      <c r="I69" s="14"/>
      <c r="M69" s="14"/>
    </row>
    <row r="70" spans="1:34" ht="15" customHeight="1" x14ac:dyDescent="0.15">
      <c r="A70" s="13"/>
      <c r="I70" s="14"/>
      <c r="M70" s="14"/>
    </row>
    <row r="71" spans="1:34" ht="15" customHeight="1" x14ac:dyDescent="0.15">
      <c r="A71" s="13"/>
      <c r="I71" s="14"/>
      <c r="M71" s="14"/>
    </row>
    <row r="72" spans="1:34" ht="15" customHeight="1" x14ac:dyDescent="0.15">
      <c r="A72" s="13"/>
      <c r="I72" s="14"/>
      <c r="M72" s="14"/>
    </row>
    <row r="73" spans="1:34" ht="15" customHeight="1" x14ac:dyDescent="0.15">
      <c r="A73" s="13"/>
      <c r="I73" s="14"/>
      <c r="M73" s="14"/>
    </row>
    <row r="74" spans="1:34" ht="15" customHeight="1" x14ac:dyDescent="0.15">
      <c r="A74" s="1"/>
    </row>
    <row r="75" spans="1:34" x14ac:dyDescent="0.1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</row>
  </sheetData>
  <mergeCells count="144">
    <mergeCell ref="J43:M43"/>
    <mergeCell ref="N43:P43"/>
    <mergeCell ref="V19:Y22"/>
    <mergeCell ref="G19:J19"/>
    <mergeCell ref="G21:J21"/>
    <mergeCell ref="A24:D28"/>
    <mergeCell ref="E24:F28"/>
    <mergeCell ref="K24:N28"/>
    <mergeCell ref="O24:R28"/>
    <mergeCell ref="S24:U28"/>
    <mergeCell ref="V24:Y28"/>
    <mergeCell ref="G28:J28"/>
    <mergeCell ref="G25:J25"/>
    <mergeCell ref="G27:J27"/>
    <mergeCell ref="G24:J24"/>
    <mergeCell ref="G26:J26"/>
    <mergeCell ref="N40:P41"/>
    <mergeCell ref="Q40:V41"/>
    <mergeCell ref="F41:I41"/>
    <mergeCell ref="J41:M41"/>
    <mergeCell ref="W40:AB41"/>
    <mergeCell ref="J36:M36"/>
    <mergeCell ref="N36:P36"/>
    <mergeCell ref="Q36:V36"/>
    <mergeCell ref="Q44:V44"/>
    <mergeCell ref="W44:AB44"/>
    <mergeCell ref="Q43:V43"/>
    <mergeCell ref="A44:C44"/>
    <mergeCell ref="D44:E44"/>
    <mergeCell ref="F44:I44"/>
    <mergeCell ref="AC44:AF44"/>
    <mergeCell ref="AG44:AH44"/>
    <mergeCell ref="AG42:AH42"/>
    <mergeCell ref="AG43:AH43"/>
    <mergeCell ref="W42:AB42"/>
    <mergeCell ref="AC42:AF42"/>
    <mergeCell ref="W43:AB43"/>
    <mergeCell ref="AC43:AF43"/>
    <mergeCell ref="J44:M44"/>
    <mergeCell ref="N44:P44"/>
    <mergeCell ref="A42:C43"/>
    <mergeCell ref="D42:E42"/>
    <mergeCell ref="F42:I42"/>
    <mergeCell ref="J42:M42"/>
    <mergeCell ref="N42:P42"/>
    <mergeCell ref="Q42:V42"/>
    <mergeCell ref="D43:E43"/>
    <mergeCell ref="F43:I43"/>
    <mergeCell ref="AC40:AF41"/>
    <mergeCell ref="AG40:AH41"/>
    <mergeCell ref="A36:C36"/>
    <mergeCell ref="A34:C35"/>
    <mergeCell ref="E6:F7"/>
    <mergeCell ref="G9:J9"/>
    <mergeCell ref="V6:Y7"/>
    <mergeCell ref="Z6:AC7"/>
    <mergeCell ref="A40:E41"/>
    <mergeCell ref="AD19:AF22"/>
    <mergeCell ref="AD15:AF17"/>
    <mergeCell ref="AG15:AH17"/>
    <mergeCell ref="Z24:AC28"/>
    <mergeCell ref="A15:D17"/>
    <mergeCell ref="AD24:AF28"/>
    <mergeCell ref="AG24:AH28"/>
    <mergeCell ref="AG19:AH22"/>
    <mergeCell ref="Z15:AC17"/>
    <mergeCell ref="Z19:AC22"/>
    <mergeCell ref="A19:D22"/>
    <mergeCell ref="K19:N22"/>
    <mergeCell ref="O19:R22"/>
    <mergeCell ref="S19:U22"/>
    <mergeCell ref="F40:M40"/>
    <mergeCell ref="W36:AB36"/>
    <mergeCell ref="Z12:AC13"/>
    <mergeCell ref="AC36:AF36"/>
    <mergeCell ref="AD12:AF13"/>
    <mergeCell ref="G12:J12"/>
    <mergeCell ref="E15:F17"/>
    <mergeCell ref="K15:N17"/>
    <mergeCell ref="O15:R17"/>
    <mergeCell ref="S15:U17"/>
    <mergeCell ref="G15:J15"/>
    <mergeCell ref="G20:J20"/>
    <mergeCell ref="G17:J17"/>
    <mergeCell ref="G22:J22"/>
    <mergeCell ref="E19:F22"/>
    <mergeCell ref="K6:N7"/>
    <mergeCell ref="O6:R7"/>
    <mergeCell ref="A9:D9"/>
    <mergeCell ref="A6:D6"/>
    <mergeCell ref="A7:D7"/>
    <mergeCell ref="G6:J7"/>
    <mergeCell ref="G10:J10"/>
    <mergeCell ref="AG6:AH7"/>
    <mergeCell ref="S6:U7"/>
    <mergeCell ref="K9:N9"/>
    <mergeCell ref="O9:R9"/>
    <mergeCell ref="AG9:AH9"/>
    <mergeCell ref="S9:U9"/>
    <mergeCell ref="V9:Y9"/>
    <mergeCell ref="Z9:AC9"/>
    <mergeCell ref="AD9:AF9"/>
    <mergeCell ref="AD6:AF7"/>
    <mergeCell ref="Q32:V33"/>
    <mergeCell ref="D34:E34"/>
    <mergeCell ref="F34:I34"/>
    <mergeCell ref="D35:E35"/>
    <mergeCell ref="F35:I35"/>
    <mergeCell ref="W32:AB33"/>
    <mergeCell ref="J35:M35"/>
    <mergeCell ref="E9:F9"/>
    <mergeCell ref="E10:F10"/>
    <mergeCell ref="A10:D10"/>
    <mergeCell ref="V15:Y17"/>
    <mergeCell ref="G16:J16"/>
    <mergeCell ref="A32:E33"/>
    <mergeCell ref="F33:I33"/>
    <mergeCell ref="F32:M32"/>
    <mergeCell ref="J33:M33"/>
    <mergeCell ref="J34:M34"/>
    <mergeCell ref="AG12:AH13"/>
    <mergeCell ref="A12:D13"/>
    <mergeCell ref="E12:F13"/>
    <mergeCell ref="K12:N13"/>
    <mergeCell ref="O12:R13"/>
    <mergeCell ref="S12:U13"/>
    <mergeCell ref="V12:Y13"/>
    <mergeCell ref="G13:J13"/>
    <mergeCell ref="AG36:AH36"/>
    <mergeCell ref="D36:E36"/>
    <mergeCell ref="F36:I36"/>
    <mergeCell ref="AG32:AH33"/>
    <mergeCell ref="AG34:AH34"/>
    <mergeCell ref="N35:P35"/>
    <mergeCell ref="Q35:V35"/>
    <mergeCell ref="W35:AB35"/>
    <mergeCell ref="AC35:AF35"/>
    <mergeCell ref="AG35:AH35"/>
    <mergeCell ref="AC32:AF33"/>
    <mergeCell ref="N34:P34"/>
    <mergeCell ref="Q34:V34"/>
    <mergeCell ref="W34:AB34"/>
    <mergeCell ref="AC34:AF34"/>
    <mergeCell ref="N32:P33"/>
  </mergeCells>
  <phoneticPr fontId="4" type="noConversion"/>
  <conditionalFormatting sqref="AG9:AH9">
    <cfRule type="containsText" dxfId="14" priority="11" stopIfTrue="1" operator="containsText" text="NG">
      <formula>NOT(ISERROR(SEARCH("NG",AG9)))</formula>
    </cfRule>
  </conditionalFormatting>
  <conditionalFormatting sqref="AG34:AH34">
    <cfRule type="containsText" dxfId="13" priority="10" stopIfTrue="1" operator="containsText" text="NG">
      <formula>NOT(ISERROR(SEARCH("NG",AG34)))</formula>
    </cfRule>
  </conditionalFormatting>
  <conditionalFormatting sqref="AG35:AH35">
    <cfRule type="containsText" dxfId="12" priority="9" stopIfTrue="1" operator="containsText" text="NG">
      <formula>NOT(ISERROR(SEARCH("NG",AG35)))</formula>
    </cfRule>
  </conditionalFormatting>
  <conditionalFormatting sqref="AG36:AH36">
    <cfRule type="containsText" dxfId="11" priority="8" stopIfTrue="1" operator="containsText" text="NG">
      <formula>NOT(ISERROR(SEARCH("NG",AG36)))</formula>
    </cfRule>
  </conditionalFormatting>
  <conditionalFormatting sqref="AG42:AH42">
    <cfRule type="containsText" dxfId="10" priority="7" stopIfTrue="1" operator="containsText" text="NG">
      <formula>NOT(ISERROR(SEARCH("NG",AG42)))</formula>
    </cfRule>
  </conditionalFormatting>
  <conditionalFormatting sqref="AG43:AH43">
    <cfRule type="containsText" dxfId="9" priority="6" stopIfTrue="1" operator="containsText" text="NG">
      <formula>NOT(ISERROR(SEARCH("NG",AG43)))</formula>
    </cfRule>
  </conditionalFormatting>
  <conditionalFormatting sqref="AG44:AH44">
    <cfRule type="containsText" dxfId="8" priority="5" stopIfTrue="1" operator="containsText" text="NG">
      <formula>NOT(ISERROR(SEARCH("NG",AG44)))</formula>
    </cfRule>
  </conditionalFormatting>
  <conditionalFormatting sqref="AG12:AH13">
    <cfRule type="containsText" dxfId="7" priority="4" stopIfTrue="1" operator="containsText" text="NG">
      <formula>NOT(ISERROR(SEARCH("NG",AG12)))</formula>
    </cfRule>
  </conditionalFormatting>
  <conditionalFormatting sqref="AG15:AH17">
    <cfRule type="containsText" dxfId="6" priority="3" stopIfTrue="1" operator="containsText" text="NG">
      <formula>NOT(ISERROR(SEARCH("NG",AG15)))</formula>
    </cfRule>
  </conditionalFormatting>
  <conditionalFormatting sqref="AG19:AH22">
    <cfRule type="containsText" dxfId="5" priority="2" stopIfTrue="1" operator="containsText" text="NG">
      <formula>NOT(ISERROR(SEARCH("NG",AG19)))</formula>
    </cfRule>
  </conditionalFormatting>
  <conditionalFormatting sqref="AG24:AH28">
    <cfRule type="containsText" dxfId="4" priority="1" stopIfTrue="1" operator="containsText" text="NG">
      <formula>NOT(ISERROR(SEARCH("NG",AG24)))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K741"/>
  <sheetViews>
    <sheetView tabSelected="1" zoomScaleNormal="100" zoomScaleSheetLayoutView="100" workbookViewId="0">
      <pane ySplit="3" topLeftCell="A363" activePane="bottomLeft" state="frozen"/>
      <selection pane="bottomLeft" activeCell="AT387" sqref="AT387"/>
    </sheetView>
  </sheetViews>
  <sheetFormatPr defaultColWidth="2.77734375" defaultRowHeight="15" customHeight="1" x14ac:dyDescent="0.15"/>
  <cols>
    <col min="1" max="1" width="2.77734375" style="7"/>
    <col min="2" max="2" width="2.88671875" style="7" bestFit="1" customWidth="1"/>
    <col min="3" max="3" width="2.77734375" style="7" customWidth="1"/>
    <col min="4" max="14" width="2.77734375" style="7"/>
    <col min="15" max="15" width="2.77734375" style="7" customWidth="1"/>
    <col min="16" max="28" width="2.77734375" style="7"/>
    <col min="29" max="29" width="2.88671875" style="7" bestFit="1" customWidth="1"/>
    <col min="30" max="30" width="2.77734375" style="32" customWidth="1"/>
    <col min="31" max="31" width="2.77734375" style="7" customWidth="1"/>
    <col min="32" max="35" width="2.77734375" style="10" customWidth="1"/>
    <col min="36" max="36" width="2.77734375" style="7" customWidth="1"/>
    <col min="37" max="42" width="2.77734375" style="7"/>
    <col min="43" max="43" width="2.88671875" style="7" bestFit="1" customWidth="1"/>
    <col min="44" max="16384" width="2.77734375" style="7"/>
  </cols>
  <sheetData>
    <row r="1" spans="1:42" ht="15" customHeight="1" x14ac:dyDescent="0.15">
      <c r="B1" s="408" t="s">
        <v>942</v>
      </c>
      <c r="C1" s="408"/>
      <c r="D1" s="408"/>
      <c r="E1" s="408"/>
      <c r="F1" s="408"/>
      <c r="G1" s="408"/>
      <c r="H1" s="408"/>
      <c r="I1" s="409" t="s">
        <v>943</v>
      </c>
      <c r="J1" s="409"/>
      <c r="K1" s="409"/>
      <c r="L1" s="409"/>
      <c r="M1" s="409"/>
      <c r="N1" s="409"/>
      <c r="AD1" s="32" t="s">
        <v>944</v>
      </c>
      <c r="AL1" s="4" t="s">
        <v>945</v>
      </c>
    </row>
    <row r="2" spans="1:42" s="5" customFormat="1" ht="15" customHeight="1" x14ac:dyDescent="0.15">
      <c r="A2" s="6">
        <v>0</v>
      </c>
      <c r="B2" s="6">
        <v>1</v>
      </c>
      <c r="C2" s="24">
        <v>2</v>
      </c>
      <c r="D2" s="6">
        <v>3</v>
      </c>
      <c r="E2" s="24">
        <v>4</v>
      </c>
      <c r="F2" s="6">
        <v>5</v>
      </c>
      <c r="G2" s="24">
        <v>6</v>
      </c>
      <c r="H2" s="6">
        <v>7</v>
      </c>
      <c r="I2" s="24">
        <v>8</v>
      </c>
      <c r="J2" s="6">
        <v>9</v>
      </c>
      <c r="K2" s="24">
        <v>10</v>
      </c>
      <c r="L2" s="6">
        <v>11</v>
      </c>
      <c r="M2" s="24">
        <v>12</v>
      </c>
      <c r="N2" s="6">
        <v>13</v>
      </c>
      <c r="O2" s="24">
        <v>14</v>
      </c>
      <c r="P2" s="6">
        <v>15</v>
      </c>
      <c r="Q2" s="24">
        <v>16</v>
      </c>
      <c r="R2" s="6">
        <v>17</v>
      </c>
      <c r="S2" s="24">
        <v>18</v>
      </c>
      <c r="T2" s="6">
        <v>19</v>
      </c>
      <c r="U2" s="24">
        <v>20</v>
      </c>
      <c r="V2" s="6">
        <v>21</v>
      </c>
      <c r="W2" s="24">
        <v>22</v>
      </c>
      <c r="X2" s="6">
        <v>23</v>
      </c>
      <c r="Y2" s="24">
        <v>24</v>
      </c>
      <c r="Z2" s="6">
        <v>25</v>
      </c>
      <c r="AA2" s="24">
        <v>26</v>
      </c>
      <c r="AB2" s="6">
        <v>27</v>
      </c>
      <c r="AC2" s="24">
        <v>28</v>
      </c>
      <c r="AD2" s="23"/>
      <c r="AF2" s="11"/>
      <c r="AG2" s="11"/>
      <c r="AI2" s="19"/>
      <c r="AK2" s="11"/>
      <c r="AL2" s="11"/>
      <c r="AN2" s="19"/>
      <c r="AP2" s="11"/>
    </row>
    <row r="3" spans="1:42" s="5" customFormat="1" ht="15" customHeight="1" x14ac:dyDescent="0.15">
      <c r="A3" s="15"/>
      <c r="B3" s="6"/>
      <c r="C3" s="24"/>
      <c r="D3" s="6"/>
      <c r="E3" s="24"/>
      <c r="F3" s="6"/>
      <c r="G3" s="24"/>
      <c r="H3" s="6"/>
      <c r="I3" s="24"/>
      <c r="J3" s="6"/>
      <c r="K3" s="24"/>
      <c r="L3" s="6"/>
      <c r="M3" s="24"/>
      <c r="N3" s="6"/>
      <c r="O3" s="24"/>
      <c r="P3" s="6"/>
      <c r="Q3" s="24"/>
      <c r="R3" s="6"/>
      <c r="S3" s="24"/>
      <c r="T3" s="6"/>
      <c r="U3" s="24"/>
      <c r="V3" s="6"/>
      <c r="W3" s="24"/>
      <c r="X3" s="6"/>
      <c r="Y3" s="24"/>
      <c r="Z3" s="6"/>
      <c r="AA3" s="24"/>
      <c r="AB3" s="6"/>
      <c r="AC3" s="24"/>
      <c r="AD3" s="23"/>
      <c r="AF3" s="11"/>
      <c r="AG3" s="11"/>
    </row>
    <row r="4" spans="1:42" s="5" customFormat="1" ht="15" customHeight="1" x14ac:dyDescent="0.15">
      <c r="A4" s="15"/>
      <c r="O4" s="330"/>
      <c r="P4" s="330"/>
      <c r="Q4" s="330"/>
      <c r="R4" s="330"/>
      <c r="S4" s="330"/>
      <c r="T4" s="330"/>
      <c r="U4" s="330"/>
      <c r="V4" s="330"/>
      <c r="W4" s="330"/>
      <c r="X4" s="330"/>
      <c r="Y4" s="330"/>
      <c r="Z4" s="330"/>
      <c r="AA4" s="330"/>
      <c r="AB4" s="330"/>
      <c r="AC4" s="330"/>
      <c r="AD4" s="23"/>
      <c r="AF4" s="11"/>
      <c r="AG4" s="11"/>
      <c r="AH4" s="11"/>
      <c r="AI4" s="11"/>
      <c r="AL4" s="4"/>
    </row>
    <row r="5" spans="1:42" s="9" customFormat="1" ht="15" customHeight="1" x14ac:dyDescent="0.15">
      <c r="A5" s="25"/>
      <c r="B5" s="17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D5" s="23"/>
      <c r="AE5" s="12"/>
      <c r="AH5" s="12"/>
      <c r="AI5" s="12"/>
    </row>
    <row r="6" spans="1:42" s="9" customFormat="1" ht="15" customHeight="1" x14ac:dyDescent="0.15">
      <c r="A6" s="25"/>
      <c r="B6" s="27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D6" s="23" t="s">
        <v>839</v>
      </c>
      <c r="AE6" s="12"/>
      <c r="AH6" s="12"/>
      <c r="AI6" s="12"/>
    </row>
    <row r="7" spans="1:42" s="9" customFormat="1" ht="15" customHeight="1" x14ac:dyDescent="0.15">
      <c r="A7" s="25"/>
      <c r="B7" s="263" t="s">
        <v>765</v>
      </c>
      <c r="C7" s="264"/>
      <c r="D7" s="264"/>
      <c r="E7" s="264"/>
      <c r="F7" s="265" t="s">
        <v>766</v>
      </c>
      <c r="G7" s="266" t="s">
        <v>0</v>
      </c>
      <c r="H7" s="704">
        <v>0</v>
      </c>
      <c r="I7" s="704"/>
      <c r="J7" s="267" t="s">
        <v>767</v>
      </c>
      <c r="K7" s="265" t="s">
        <v>768</v>
      </c>
      <c r="L7" s="266" t="s">
        <v>0</v>
      </c>
      <c r="M7" s="704">
        <v>0</v>
      </c>
      <c r="N7" s="704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D7" s="23" t="s">
        <v>899</v>
      </c>
      <c r="AE7" s="12"/>
      <c r="AH7" s="12"/>
      <c r="AI7" s="12"/>
    </row>
    <row r="8" spans="1:42" s="9" customFormat="1" ht="15" customHeight="1" x14ac:dyDescent="0.15">
      <c r="A8" s="25"/>
      <c r="B8" s="413" t="s">
        <v>3</v>
      </c>
      <c r="C8" s="413"/>
      <c r="D8" s="413"/>
      <c r="E8" s="413"/>
      <c r="F8" s="413"/>
      <c r="G8" s="524" t="s">
        <v>4</v>
      </c>
      <c r="H8" s="525"/>
      <c r="I8" s="525"/>
      <c r="J8" s="413" t="s">
        <v>5</v>
      </c>
      <c r="K8" s="413"/>
      <c r="L8" s="413"/>
      <c r="M8" s="413"/>
      <c r="N8" s="413"/>
      <c r="O8" s="413"/>
      <c r="P8" s="413"/>
      <c r="Q8" s="413"/>
      <c r="R8" s="413"/>
      <c r="S8" s="413"/>
      <c r="T8" s="413"/>
      <c r="U8" s="413"/>
      <c r="V8" s="413"/>
      <c r="W8" s="413"/>
      <c r="X8" s="413"/>
      <c r="Y8" s="413"/>
      <c r="Z8" s="552" t="s">
        <v>610</v>
      </c>
      <c r="AA8" s="552"/>
      <c r="AB8" s="552"/>
      <c r="AD8" s="23" t="s">
        <v>867</v>
      </c>
      <c r="AE8" s="12"/>
      <c r="AH8" s="12"/>
      <c r="AI8" s="12"/>
    </row>
    <row r="9" spans="1:42" s="9" customFormat="1" ht="15" customHeight="1" x14ac:dyDescent="0.15">
      <c r="A9" s="25"/>
      <c r="B9" s="413"/>
      <c r="C9" s="413"/>
      <c r="D9" s="413"/>
      <c r="E9" s="413"/>
      <c r="F9" s="413"/>
      <c r="G9" s="526"/>
      <c r="H9" s="527"/>
      <c r="I9" s="527"/>
      <c r="J9" s="413" t="s">
        <v>6</v>
      </c>
      <c r="K9" s="413"/>
      <c r="L9" s="413"/>
      <c r="M9" s="413"/>
      <c r="N9" s="413"/>
      <c r="O9" s="413"/>
      <c r="P9" s="413"/>
      <c r="Q9" s="413"/>
      <c r="R9" s="413" t="s">
        <v>7</v>
      </c>
      <c r="S9" s="413"/>
      <c r="T9" s="413"/>
      <c r="U9" s="413"/>
      <c r="V9" s="413"/>
      <c r="W9" s="413"/>
      <c r="X9" s="413"/>
      <c r="Y9" s="413"/>
      <c r="Z9" s="552"/>
      <c r="AA9" s="552"/>
      <c r="AB9" s="552"/>
      <c r="AD9" s="23">
        <v>1</v>
      </c>
      <c r="AE9" s="12"/>
      <c r="AH9" s="12"/>
      <c r="AI9" s="12"/>
    </row>
    <row r="10" spans="1:42" s="9" customFormat="1" ht="15" customHeight="1" x14ac:dyDescent="0.15">
      <c r="A10" s="25"/>
      <c r="B10" s="413"/>
      <c r="C10" s="413"/>
      <c r="D10" s="413"/>
      <c r="E10" s="413"/>
      <c r="F10" s="413"/>
      <c r="G10" s="528"/>
      <c r="H10" s="529"/>
      <c r="I10" s="529"/>
      <c r="J10" s="539" t="s">
        <v>8</v>
      </c>
      <c r="K10" s="539"/>
      <c r="L10" s="539"/>
      <c r="M10" s="539"/>
      <c r="N10" s="413" t="s">
        <v>9</v>
      </c>
      <c r="O10" s="413"/>
      <c r="P10" s="413"/>
      <c r="Q10" s="413"/>
      <c r="R10" s="413" t="s">
        <v>8</v>
      </c>
      <c r="S10" s="413"/>
      <c r="T10" s="413"/>
      <c r="U10" s="413"/>
      <c r="V10" s="413" t="s">
        <v>9</v>
      </c>
      <c r="W10" s="413"/>
      <c r="X10" s="413"/>
      <c r="Y10" s="413"/>
      <c r="Z10" s="552"/>
      <c r="AA10" s="552"/>
      <c r="AB10" s="552"/>
      <c r="AD10" s="23">
        <v>2</v>
      </c>
      <c r="AE10" s="12"/>
      <c r="AH10" s="12"/>
      <c r="AI10" s="12"/>
    </row>
    <row r="11" spans="1:42" s="9" customFormat="1" ht="15" customHeight="1" x14ac:dyDescent="0.15">
      <c r="A11" s="195"/>
      <c r="B11" s="195"/>
      <c r="C11" s="18"/>
      <c r="D11" s="18"/>
      <c r="E11" s="18"/>
      <c r="F11" s="18"/>
      <c r="G11" s="18"/>
      <c r="H11" s="18"/>
      <c r="I11" s="18"/>
      <c r="AA11" s="18"/>
      <c r="AB11" s="20"/>
      <c r="AD11" s="23"/>
      <c r="AE11" s="12"/>
      <c r="AH11" s="12"/>
      <c r="AI11" s="12"/>
    </row>
    <row r="12" spans="1:42" s="9" customFormat="1" ht="15" customHeight="1" x14ac:dyDescent="0.15">
      <c r="A12" s="195"/>
      <c r="B12" s="195"/>
      <c r="C12" s="18"/>
      <c r="D12" s="18"/>
      <c r="E12" s="18"/>
      <c r="F12" s="18"/>
      <c r="G12" s="18"/>
      <c r="H12" s="18"/>
      <c r="I12" s="18"/>
      <c r="AA12" s="18"/>
      <c r="AB12" s="20"/>
      <c r="AD12" s="23"/>
      <c r="AE12" s="12"/>
      <c r="AH12" s="12"/>
      <c r="AI12" s="12"/>
    </row>
    <row r="13" spans="1:42" s="9" customFormat="1" ht="15" customHeight="1" x14ac:dyDescent="0.15">
      <c r="A13" s="195"/>
      <c r="B13" s="599">
        <v>0</v>
      </c>
      <c r="C13" s="600"/>
      <c r="D13" s="600"/>
      <c r="E13" s="600" t="s">
        <v>566</v>
      </c>
      <c r="F13" s="603"/>
      <c r="G13" s="530">
        <v>0</v>
      </c>
      <c r="H13" s="531"/>
      <c r="I13" s="531"/>
      <c r="J13" s="540">
        <v>0</v>
      </c>
      <c r="K13" s="537"/>
      <c r="L13" s="537"/>
      <c r="M13" s="537"/>
      <c r="N13" s="537">
        <v>0</v>
      </c>
      <c r="O13" s="537"/>
      <c r="P13" s="537"/>
      <c r="Q13" s="538"/>
      <c r="R13" s="540">
        <v>0</v>
      </c>
      <c r="S13" s="537"/>
      <c r="T13" s="537"/>
      <c r="U13" s="537"/>
      <c r="V13" s="537">
        <v>0</v>
      </c>
      <c r="W13" s="537"/>
      <c r="X13" s="537"/>
      <c r="Y13" s="538"/>
      <c r="Z13" s="540">
        <v>0</v>
      </c>
      <c r="AA13" s="537"/>
      <c r="AB13" s="538"/>
      <c r="AD13" s="23" t="s">
        <v>697</v>
      </c>
      <c r="AE13" s="12"/>
      <c r="AH13" s="12"/>
      <c r="AI13" s="12"/>
    </row>
    <row r="14" spans="1:42" s="9" customFormat="1" ht="15" customHeight="1" x14ac:dyDescent="0.15">
      <c r="A14" s="195"/>
      <c r="B14" s="601"/>
      <c r="C14" s="602"/>
      <c r="D14" s="602"/>
      <c r="E14" s="618" t="s">
        <v>567</v>
      </c>
      <c r="F14" s="619"/>
      <c r="G14" s="532"/>
      <c r="H14" s="533"/>
      <c r="I14" s="533"/>
      <c r="J14" s="536">
        <v>0</v>
      </c>
      <c r="K14" s="534"/>
      <c r="L14" s="534"/>
      <c r="M14" s="534"/>
      <c r="N14" s="534">
        <v>0</v>
      </c>
      <c r="O14" s="534"/>
      <c r="P14" s="534"/>
      <c r="Q14" s="535"/>
      <c r="R14" s="536">
        <v>0</v>
      </c>
      <c r="S14" s="534"/>
      <c r="T14" s="534"/>
      <c r="U14" s="534"/>
      <c r="V14" s="534">
        <v>0</v>
      </c>
      <c r="W14" s="534"/>
      <c r="X14" s="534"/>
      <c r="Y14" s="535"/>
      <c r="Z14" s="536">
        <v>0</v>
      </c>
      <c r="AA14" s="534"/>
      <c r="AB14" s="535"/>
      <c r="AD14" s="23">
        <v>1</v>
      </c>
      <c r="AE14" s="12"/>
      <c r="AH14" s="12"/>
      <c r="AI14" s="12"/>
    </row>
    <row r="15" spans="1:42" s="9" customFormat="1" ht="15" customHeight="1" x14ac:dyDescent="0.15">
      <c r="A15" s="195"/>
      <c r="B15" s="195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20"/>
      <c r="AD15" s="23"/>
      <c r="AE15" s="12"/>
      <c r="AH15" s="12"/>
      <c r="AI15" s="12"/>
    </row>
    <row r="16" spans="1:42" s="9" customFormat="1" ht="15" customHeight="1" x14ac:dyDescent="0.15">
      <c r="A16" s="195"/>
      <c r="B16" s="151" t="s">
        <v>568</v>
      </c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20"/>
      <c r="AD16" s="23" t="s">
        <v>535</v>
      </c>
      <c r="AE16" s="12"/>
      <c r="AH16" s="12"/>
      <c r="AI16" s="12"/>
    </row>
    <row r="17" spans="1:40" s="9" customFormat="1" ht="15" customHeight="1" x14ac:dyDescent="0.15">
      <c r="A17" s="195"/>
      <c r="B17" s="18" t="s">
        <v>649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20"/>
      <c r="AD17" s="23" t="s">
        <v>650</v>
      </c>
      <c r="AE17" s="12"/>
      <c r="AH17" s="12"/>
      <c r="AI17" s="12"/>
    </row>
    <row r="18" spans="1:40" s="9" customFormat="1" ht="15" customHeight="1" x14ac:dyDescent="0.15">
      <c r="A18" s="195"/>
      <c r="B18" s="18" t="s">
        <v>718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20"/>
      <c r="AC18" s="123"/>
      <c r="AD18" s="23" t="s">
        <v>719</v>
      </c>
      <c r="AE18" s="12"/>
      <c r="AH18" s="12"/>
      <c r="AI18" s="12"/>
    </row>
    <row r="19" spans="1:40" s="9" customFormat="1" ht="15" customHeight="1" x14ac:dyDescent="0.15">
      <c r="A19" s="195"/>
      <c r="B19" s="195"/>
      <c r="C19" s="18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20"/>
      <c r="AD19" s="23"/>
      <c r="AE19" s="12"/>
      <c r="AH19" s="12"/>
      <c r="AI19" s="12"/>
    </row>
    <row r="20" spans="1:40" s="9" customFormat="1" ht="15" customHeight="1" x14ac:dyDescent="0.15">
      <c r="A20" s="195"/>
      <c r="B20" s="195" t="s">
        <v>569</v>
      </c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20"/>
      <c r="AD20" s="23" t="s">
        <v>426</v>
      </c>
      <c r="AE20" s="12"/>
      <c r="AH20" s="12"/>
      <c r="AI20" s="12"/>
    </row>
    <row r="21" spans="1:40" s="9" customFormat="1" ht="15" customHeight="1" x14ac:dyDescent="0.15">
      <c r="A21" s="195"/>
      <c r="B21" s="195" t="s">
        <v>570</v>
      </c>
      <c r="C21" s="30"/>
      <c r="D21" s="30"/>
      <c r="E21" s="30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20"/>
      <c r="AD21" s="23" t="s">
        <v>12</v>
      </c>
      <c r="AE21" s="12"/>
      <c r="AH21" s="12"/>
      <c r="AI21" s="12"/>
    </row>
    <row r="22" spans="1:40" s="9" customFormat="1" ht="15" customHeight="1" x14ac:dyDescent="0.15">
      <c r="A22" s="195"/>
      <c r="B22" s="31" t="s">
        <v>571</v>
      </c>
      <c r="C22" s="30"/>
      <c r="D22" s="30"/>
      <c r="E22" s="30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20"/>
      <c r="AD22" s="23" t="s">
        <v>475</v>
      </c>
      <c r="AE22" s="12"/>
      <c r="AH22" s="12"/>
      <c r="AI22" s="12"/>
    </row>
    <row r="23" spans="1:40" s="9" customFormat="1" ht="15" customHeight="1" x14ac:dyDescent="0.15">
      <c r="A23" s="195"/>
      <c r="B23" s="31" t="s">
        <v>572</v>
      </c>
      <c r="C23" s="30"/>
      <c r="D23" s="30"/>
      <c r="E23" s="30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20"/>
      <c r="AD23" s="23">
        <v>1</v>
      </c>
      <c r="AE23" s="12"/>
      <c r="AH23" s="12"/>
      <c r="AI23" s="12"/>
    </row>
    <row r="24" spans="1:40" s="9" customFormat="1" ht="15" customHeight="1" x14ac:dyDescent="0.15">
      <c r="A24" s="195"/>
      <c r="B24" s="195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20"/>
      <c r="AD24" s="23"/>
      <c r="AE24" s="12"/>
      <c r="AH24" s="12"/>
      <c r="AI24" s="12"/>
    </row>
    <row r="25" spans="1:40" s="9" customFormat="1" ht="15" customHeight="1" x14ac:dyDescent="0.15">
      <c r="A25" s="195"/>
      <c r="B25" s="195" t="s">
        <v>573</v>
      </c>
      <c r="C25" s="18"/>
      <c r="D25" s="18"/>
      <c r="E25" s="18"/>
      <c r="F25" s="18"/>
      <c r="G25" s="18" t="str">
        <f>IF(DgnCode="KSCE-LSD15","(도로교한계상태설계법 4.5.3.3 )","(KDS 14 20 20 : 2022 4.4.6(2))")</f>
        <v>(도로교한계상태설계법 4.5.3.3 )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20"/>
      <c r="AD25" s="23" t="s">
        <v>476</v>
      </c>
      <c r="AE25" s="12"/>
      <c r="AH25" s="12"/>
      <c r="AI25" s="12"/>
      <c r="AN25" s="327"/>
    </row>
    <row r="26" spans="1:40" s="9" customFormat="1" ht="15" customHeight="1" x14ac:dyDescent="0.15">
      <c r="A26" s="195"/>
      <c r="B26" s="30"/>
      <c r="C26" s="613" t="s">
        <v>562</v>
      </c>
      <c r="D26" s="613"/>
      <c r="E26" s="122" t="s">
        <v>0</v>
      </c>
      <c r="F26" s="41" t="s">
        <v>563</v>
      </c>
      <c r="G26" s="41"/>
      <c r="H26" s="41"/>
      <c r="I26" s="41"/>
      <c r="J26" s="41"/>
      <c r="K26" s="41"/>
      <c r="L26" s="196"/>
      <c r="M26" s="36"/>
      <c r="N26" s="36"/>
      <c r="O26" s="30"/>
      <c r="P26" s="30"/>
      <c r="Q26" s="30"/>
      <c r="R26" s="30"/>
      <c r="S26" s="30"/>
      <c r="T26" s="30"/>
      <c r="U26" s="37"/>
      <c r="V26" s="22"/>
      <c r="W26" s="196"/>
      <c r="X26" s="196"/>
      <c r="Y26" s="196"/>
      <c r="Z26" s="30"/>
      <c r="AA26" s="30"/>
      <c r="AB26" s="197"/>
      <c r="AD26" s="23" t="s">
        <v>477</v>
      </c>
      <c r="AE26" s="12"/>
      <c r="AH26" s="12"/>
      <c r="AI26" s="12"/>
    </row>
    <row r="27" spans="1:40" s="9" customFormat="1" ht="15" customHeight="1" x14ac:dyDescent="0.15">
      <c r="A27" s="195"/>
      <c r="B27" s="30"/>
      <c r="C27" s="30" t="s">
        <v>574</v>
      </c>
      <c r="D27" s="30"/>
      <c r="E27" s="30"/>
      <c r="F27" s="41" t="s">
        <v>575</v>
      </c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122"/>
      <c r="R27" s="248"/>
      <c r="S27" s="248"/>
      <c r="T27" s="248"/>
      <c r="U27" s="198"/>
      <c r="V27" s="198"/>
      <c r="W27" s="199"/>
      <c r="X27" s="199"/>
      <c r="Y27" s="199"/>
      <c r="Z27" s="36"/>
      <c r="AA27" s="36"/>
      <c r="AB27" s="197"/>
      <c r="AD27" s="23">
        <v>1</v>
      </c>
      <c r="AE27" s="12"/>
      <c r="AH27" s="12"/>
      <c r="AI27" s="12"/>
    </row>
    <row r="28" spans="1:40" s="9" customFormat="1" ht="15" customHeight="1" x14ac:dyDescent="0.15">
      <c r="A28" s="195"/>
      <c r="B28" s="30"/>
      <c r="C28" s="30"/>
      <c r="D28" s="30"/>
      <c r="E28" s="30"/>
      <c r="F28" s="41" t="s">
        <v>576</v>
      </c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122"/>
      <c r="R28" s="248"/>
      <c r="S28" s="248"/>
      <c r="T28" s="248"/>
      <c r="U28" s="61"/>
      <c r="V28" s="198"/>
      <c r="W28" s="196"/>
      <c r="X28" s="196"/>
      <c r="Y28" s="196"/>
      <c r="Z28" s="30"/>
      <c r="AA28" s="30"/>
      <c r="AB28" s="197"/>
      <c r="AD28" s="23">
        <v>2</v>
      </c>
      <c r="AE28" s="12"/>
      <c r="AH28" s="12"/>
      <c r="AI28" s="12"/>
    </row>
    <row r="29" spans="1:40" s="9" customFormat="1" ht="15" customHeight="1" x14ac:dyDescent="0.15">
      <c r="A29" s="195"/>
      <c r="B29" s="39"/>
      <c r="C29" s="200"/>
      <c r="D29" s="39"/>
      <c r="E29" s="39"/>
      <c r="F29" s="41" t="s">
        <v>577</v>
      </c>
      <c r="G29" s="41"/>
      <c r="H29" s="41"/>
      <c r="I29" s="41"/>
      <c r="J29" s="41"/>
      <c r="K29" s="41"/>
      <c r="L29" s="41"/>
      <c r="M29" s="41"/>
      <c r="N29" s="41"/>
      <c r="O29" s="41"/>
      <c r="P29" s="201" t="s">
        <v>578</v>
      </c>
      <c r="Q29" s="122" t="s">
        <v>0</v>
      </c>
      <c r="R29" s="609"/>
      <c r="S29" s="609"/>
      <c r="T29" s="609"/>
      <c r="U29" s="198" t="s">
        <v>15</v>
      </c>
      <c r="V29" s="198"/>
      <c r="W29" s="39"/>
      <c r="X29" s="39"/>
      <c r="Y29" s="39"/>
      <c r="Z29" s="39"/>
      <c r="AA29" s="39"/>
      <c r="AB29" s="39"/>
      <c r="AD29" s="23">
        <v>3</v>
      </c>
      <c r="AE29" s="12"/>
      <c r="AH29" s="12"/>
      <c r="AI29" s="12"/>
    </row>
    <row r="30" spans="1:40" s="9" customFormat="1" ht="15" customHeight="1" x14ac:dyDescent="0.15">
      <c r="A30" s="195"/>
      <c r="B30" s="39"/>
      <c r="C30" s="200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201" t="s">
        <v>579</v>
      </c>
      <c r="Q30" s="122" t="s">
        <v>0</v>
      </c>
      <c r="R30" s="609"/>
      <c r="S30" s="609"/>
      <c r="T30" s="609"/>
      <c r="U30" s="198" t="s">
        <v>15</v>
      </c>
      <c r="V30" s="198"/>
      <c r="W30" s="39"/>
      <c r="X30" s="39"/>
      <c r="Y30" s="39"/>
      <c r="Z30" s="39"/>
      <c r="AA30" s="39"/>
      <c r="AB30" s="39"/>
      <c r="AD30" s="23">
        <v>4</v>
      </c>
      <c r="AE30" s="12"/>
      <c r="AH30" s="12"/>
      <c r="AI30" s="12"/>
    </row>
    <row r="31" spans="1:40" s="9" customFormat="1" ht="15" customHeight="1" x14ac:dyDescent="0.15">
      <c r="A31" s="195"/>
      <c r="B31" s="195"/>
      <c r="C31" s="195"/>
      <c r="D31" s="195"/>
      <c r="E31" s="195"/>
      <c r="F31" s="41" t="s">
        <v>580</v>
      </c>
      <c r="G31" s="41"/>
      <c r="H31" s="41"/>
      <c r="I31" s="41"/>
      <c r="J31" s="41"/>
      <c r="K31" s="41"/>
      <c r="L31" s="41"/>
      <c r="M31" s="41"/>
      <c r="N31" s="41"/>
      <c r="O31" s="41"/>
      <c r="P31" s="41" t="s">
        <v>564</v>
      </c>
      <c r="Q31" s="122" t="s">
        <v>0</v>
      </c>
      <c r="R31" s="609"/>
      <c r="S31" s="609"/>
      <c r="T31" s="609"/>
      <c r="U31" s="202" t="s">
        <v>565</v>
      </c>
      <c r="V31" s="202"/>
      <c r="W31" s="18"/>
      <c r="X31" s="203"/>
      <c r="Y31" s="203"/>
      <c r="Z31" s="203"/>
      <c r="AA31" s="18"/>
      <c r="AB31" s="18"/>
      <c r="AD31" s="23">
        <v>5</v>
      </c>
      <c r="AE31" s="12"/>
      <c r="AH31" s="12"/>
      <c r="AI31" s="12"/>
    </row>
    <row r="32" spans="1:40" s="9" customFormat="1" ht="15" customHeight="1" x14ac:dyDescent="0.15">
      <c r="A32" s="195"/>
      <c r="B32" s="195"/>
      <c r="C32" s="195"/>
      <c r="D32" s="195"/>
      <c r="E32" s="195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 t="s">
        <v>581</v>
      </c>
      <c r="Q32" s="122" t="s">
        <v>0</v>
      </c>
      <c r="R32" s="609"/>
      <c r="S32" s="609"/>
      <c r="T32" s="609"/>
      <c r="U32" s="202" t="s">
        <v>565</v>
      </c>
      <c r="V32" s="202"/>
      <c r="W32" s="18"/>
      <c r="X32" s="203"/>
      <c r="Y32" s="203"/>
      <c r="Z32" s="203"/>
      <c r="AA32" s="18"/>
      <c r="AB32" s="18"/>
      <c r="AD32" s="23">
        <v>6</v>
      </c>
      <c r="AE32" s="12"/>
      <c r="AH32" s="12"/>
      <c r="AI32" s="12"/>
    </row>
    <row r="33" spans="1:38" s="9" customFormat="1" ht="15" customHeight="1" x14ac:dyDescent="0.15">
      <c r="A33" s="25"/>
      <c r="B33" s="25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D33" s="23"/>
      <c r="AE33" s="12"/>
      <c r="AH33" s="12"/>
      <c r="AI33" s="12"/>
    </row>
    <row r="34" spans="1:38" s="9" customFormat="1" ht="15" customHeight="1" x14ac:dyDescent="0.15">
      <c r="A34" s="25"/>
      <c r="B34" s="413" t="s">
        <v>16</v>
      </c>
      <c r="C34" s="413"/>
      <c r="D34" s="413"/>
      <c r="E34" s="594" t="s">
        <v>17</v>
      </c>
      <c r="F34" s="594"/>
      <c r="G34" s="594"/>
      <c r="H34" s="594"/>
      <c r="I34" s="594"/>
      <c r="J34" s="594"/>
      <c r="K34" s="594"/>
      <c r="L34" s="594"/>
      <c r="M34" s="594"/>
      <c r="N34" s="594"/>
      <c r="O34" s="594"/>
      <c r="P34" s="594"/>
      <c r="Q34" s="594" t="s">
        <v>18</v>
      </c>
      <c r="R34" s="594"/>
      <c r="S34" s="594"/>
      <c r="T34" s="594"/>
      <c r="U34" s="594"/>
      <c r="V34" s="594"/>
      <c r="W34" s="594"/>
      <c r="X34" s="594"/>
      <c r="Y34" s="594"/>
      <c r="Z34" s="594"/>
      <c r="AA34" s="594"/>
      <c r="AB34" s="594"/>
      <c r="AD34" s="23" t="s">
        <v>478</v>
      </c>
      <c r="AE34" s="12"/>
      <c r="AH34" s="12"/>
      <c r="AI34" s="12"/>
    </row>
    <row r="35" spans="1:38" s="9" customFormat="1" ht="15" customHeight="1" x14ac:dyDescent="0.15">
      <c r="A35" s="25"/>
      <c r="B35" s="413"/>
      <c r="C35" s="413"/>
      <c r="D35" s="413"/>
      <c r="E35" s="594" t="s">
        <v>549</v>
      </c>
      <c r="F35" s="594"/>
      <c r="G35" s="594" t="s">
        <v>20</v>
      </c>
      <c r="H35" s="594"/>
      <c r="I35" s="598" t="s">
        <v>479</v>
      </c>
      <c r="J35" s="594"/>
      <c r="K35" s="594"/>
      <c r="L35" s="594"/>
      <c r="M35" s="598" t="s">
        <v>21</v>
      </c>
      <c r="N35" s="594"/>
      <c r="O35" s="594"/>
      <c r="P35" s="594"/>
      <c r="Q35" s="594" t="s">
        <v>549</v>
      </c>
      <c r="R35" s="594"/>
      <c r="S35" s="594" t="s">
        <v>20</v>
      </c>
      <c r="T35" s="594"/>
      <c r="U35" s="598" t="s">
        <v>22</v>
      </c>
      <c r="V35" s="594"/>
      <c r="W35" s="594"/>
      <c r="X35" s="594"/>
      <c r="Y35" s="598" t="s">
        <v>21</v>
      </c>
      <c r="Z35" s="594"/>
      <c r="AA35" s="594"/>
      <c r="AB35" s="594"/>
      <c r="AD35" s="23">
        <v>1</v>
      </c>
      <c r="AE35" s="12"/>
      <c r="AH35" s="12"/>
      <c r="AI35" s="12"/>
    </row>
    <row r="36" spans="1:38" s="9" customFormat="1" ht="15" customHeight="1" x14ac:dyDescent="0.15">
      <c r="A36" s="25"/>
      <c r="B36" s="413"/>
      <c r="C36" s="413"/>
      <c r="D36" s="413"/>
      <c r="E36" s="594"/>
      <c r="F36" s="594"/>
      <c r="G36" s="594"/>
      <c r="H36" s="594"/>
      <c r="I36" s="594"/>
      <c r="J36" s="594"/>
      <c r="K36" s="594"/>
      <c r="L36" s="594"/>
      <c r="M36" s="594"/>
      <c r="N36" s="594"/>
      <c r="O36" s="594"/>
      <c r="P36" s="594"/>
      <c r="Q36" s="594"/>
      <c r="R36" s="594"/>
      <c r="S36" s="594"/>
      <c r="T36" s="594"/>
      <c r="U36" s="594"/>
      <c r="V36" s="594"/>
      <c r="W36" s="594"/>
      <c r="X36" s="594"/>
      <c r="Y36" s="594"/>
      <c r="Z36" s="594"/>
      <c r="AA36" s="594"/>
      <c r="AB36" s="594"/>
      <c r="AD36" s="23">
        <v>2</v>
      </c>
      <c r="AE36" s="12"/>
      <c r="AH36" s="12"/>
      <c r="AI36" s="12"/>
    </row>
    <row r="37" spans="1:38" s="9" customFormat="1" ht="15" customHeight="1" x14ac:dyDescent="0.15">
      <c r="A37" s="25"/>
      <c r="B37" s="25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D37" s="23"/>
      <c r="AE37" s="12"/>
      <c r="AH37" s="12"/>
      <c r="AI37" s="12"/>
    </row>
    <row r="38" spans="1:38" s="9" customFormat="1" ht="15" customHeight="1" x14ac:dyDescent="0.15">
      <c r="A38" s="195"/>
      <c r="B38" s="596">
        <v>0</v>
      </c>
      <c r="C38" s="596"/>
      <c r="D38" s="596"/>
      <c r="E38" s="597">
        <v>0</v>
      </c>
      <c r="F38" s="597"/>
      <c r="G38" s="597">
        <v>0</v>
      </c>
      <c r="H38" s="597"/>
      <c r="I38" s="597">
        <v>0</v>
      </c>
      <c r="J38" s="597"/>
      <c r="K38" s="597"/>
      <c r="L38" s="597"/>
      <c r="M38" s="597">
        <v>0</v>
      </c>
      <c r="N38" s="597"/>
      <c r="O38" s="597"/>
      <c r="P38" s="597"/>
      <c r="Q38" s="597">
        <v>0</v>
      </c>
      <c r="R38" s="597"/>
      <c r="S38" s="610">
        <v>0</v>
      </c>
      <c r="T38" s="610"/>
      <c r="U38" s="611">
        <v>0</v>
      </c>
      <c r="V38" s="611"/>
      <c r="W38" s="611"/>
      <c r="X38" s="611"/>
      <c r="Y38" s="610">
        <v>0</v>
      </c>
      <c r="Z38" s="610"/>
      <c r="AA38" s="610"/>
      <c r="AB38" s="610"/>
      <c r="AD38" s="23" t="s">
        <v>559</v>
      </c>
      <c r="AE38" s="12"/>
      <c r="AH38" s="12"/>
      <c r="AI38" s="12"/>
    </row>
    <row r="39" spans="1:38" s="9" customFormat="1" ht="15" customHeight="1" x14ac:dyDescent="0.15">
      <c r="A39" s="195"/>
      <c r="B39" s="195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20"/>
      <c r="AD39" s="23"/>
      <c r="AE39" s="12"/>
      <c r="AH39" s="12"/>
      <c r="AI39" s="12"/>
    </row>
    <row r="40" spans="1:38" s="9" customFormat="1" ht="15" customHeight="1" x14ac:dyDescent="0.15">
      <c r="A40" s="195"/>
      <c r="B40" s="195"/>
      <c r="C40" s="41" t="s">
        <v>23</v>
      </c>
      <c r="D40" s="208"/>
      <c r="E40" s="620" t="s">
        <v>694</v>
      </c>
      <c r="F40" s="620"/>
      <c r="G40" s="204" t="s">
        <v>0</v>
      </c>
      <c r="H40" s="205" t="s">
        <v>582</v>
      </c>
      <c r="I40" s="205"/>
      <c r="J40" s="205"/>
      <c r="K40" s="205"/>
      <c r="L40" s="205"/>
      <c r="M40" s="206"/>
      <c r="N40" s="41"/>
      <c r="O40" s="41"/>
      <c r="P40" s="18" t="str">
        <f>IF(DgnCode="KSCE-LSD15","(도로교한계상태설계법 5.6.6.2)","(KDS 24 14 21 : 2021 1.5.6.2)")</f>
        <v>(도로교한계상태설계법 5.6.6.2)</v>
      </c>
      <c r="Q40" s="208"/>
      <c r="R40" s="209"/>
      <c r="S40" s="209"/>
      <c r="T40" s="209"/>
      <c r="U40" s="18"/>
      <c r="V40" s="18"/>
      <c r="W40" s="18"/>
      <c r="X40" s="18"/>
      <c r="Y40" s="18"/>
      <c r="Z40" s="18"/>
      <c r="AA40" s="18"/>
      <c r="AB40" s="20"/>
      <c r="AD40" s="23" t="s">
        <v>693</v>
      </c>
      <c r="AE40" s="12"/>
      <c r="AH40" s="12"/>
      <c r="AI40" s="12"/>
      <c r="AL40" s="327"/>
    </row>
    <row r="41" spans="1:38" s="9" customFormat="1" ht="15" customHeight="1" x14ac:dyDescent="0.15">
      <c r="A41" s="195"/>
      <c r="B41" s="195"/>
      <c r="C41" s="207"/>
      <c r="D41" s="210"/>
      <c r="E41" s="61" t="s">
        <v>583</v>
      </c>
      <c r="F41" s="122" t="s">
        <v>24</v>
      </c>
      <c r="G41" s="202" t="s">
        <v>25</v>
      </c>
      <c r="H41" s="202"/>
      <c r="I41" s="198"/>
      <c r="J41" s="198"/>
      <c r="K41" s="198"/>
      <c r="L41" s="198"/>
      <c r="M41" s="198"/>
      <c r="N41" s="198"/>
      <c r="O41" s="198"/>
      <c r="P41" s="20"/>
      <c r="Q41" s="20"/>
      <c r="R41" s="20"/>
      <c r="S41" s="20"/>
      <c r="T41" s="20"/>
      <c r="U41" s="20"/>
      <c r="V41" s="18"/>
      <c r="W41" s="211" t="s">
        <v>26</v>
      </c>
      <c r="X41" s="608"/>
      <c r="Y41" s="608"/>
      <c r="Z41" s="608"/>
      <c r="AA41" s="198" t="s">
        <v>27</v>
      </c>
      <c r="AB41" s="20"/>
      <c r="AD41" s="23">
        <v>1</v>
      </c>
      <c r="AE41" s="12"/>
      <c r="AH41" s="12"/>
      <c r="AI41" s="12"/>
    </row>
    <row r="42" spans="1:38" s="9" customFormat="1" ht="15" customHeight="1" x14ac:dyDescent="0.15">
      <c r="A42" s="195"/>
      <c r="B42" s="195"/>
      <c r="C42" s="212"/>
      <c r="D42" s="213"/>
      <c r="E42" s="61" t="s">
        <v>584</v>
      </c>
      <c r="F42" s="122" t="s">
        <v>24</v>
      </c>
      <c r="G42" s="612" t="s">
        <v>586</v>
      </c>
      <c r="H42" s="612"/>
      <c r="I42" s="612"/>
      <c r="J42" s="612"/>
      <c r="K42" s="612"/>
      <c r="L42" s="612"/>
      <c r="M42" s="612"/>
      <c r="N42" s="612"/>
      <c r="O42" s="612"/>
      <c r="P42" s="612"/>
      <c r="Q42" s="612"/>
      <c r="R42" s="612"/>
      <c r="S42" s="612"/>
      <c r="T42" s="612"/>
      <c r="U42" s="202"/>
      <c r="V42" s="41"/>
      <c r="W42" s="18"/>
      <c r="X42" s="214"/>
      <c r="Y42" s="214"/>
      <c r="Z42" s="214"/>
      <c r="AA42" s="20"/>
      <c r="AB42" s="20"/>
      <c r="AD42" s="23">
        <v>2</v>
      </c>
      <c r="AE42" s="12"/>
      <c r="AH42" s="12"/>
      <c r="AI42" s="12"/>
    </row>
    <row r="43" spans="1:38" s="9" customFormat="1" ht="15" customHeight="1" x14ac:dyDescent="0.15">
      <c r="A43" s="195"/>
      <c r="B43" s="195"/>
      <c r="C43" s="212"/>
      <c r="D43" s="213"/>
      <c r="E43" s="61" t="s">
        <v>585</v>
      </c>
      <c r="F43" s="122" t="s">
        <v>28</v>
      </c>
      <c r="G43" s="202" t="s">
        <v>29</v>
      </c>
      <c r="H43" s="202"/>
      <c r="I43" s="198"/>
      <c r="J43" s="198"/>
      <c r="K43" s="198"/>
      <c r="L43" s="198"/>
      <c r="M43" s="198"/>
      <c r="N43" s="198"/>
      <c r="O43" s="198"/>
      <c r="P43" s="20"/>
      <c r="Q43" s="20"/>
      <c r="R43" s="20"/>
      <c r="S43" s="20"/>
      <c r="T43" s="20"/>
      <c r="U43" s="20"/>
      <c r="V43" s="18"/>
      <c r="W43" s="211" t="s">
        <v>26</v>
      </c>
      <c r="X43" s="608"/>
      <c r="Y43" s="608"/>
      <c r="Z43" s="608"/>
      <c r="AA43" s="198" t="s">
        <v>27</v>
      </c>
      <c r="AB43" s="20"/>
      <c r="AD43" s="23">
        <v>3</v>
      </c>
      <c r="AE43" s="12"/>
      <c r="AH43" s="12"/>
      <c r="AI43" s="12"/>
    </row>
    <row r="44" spans="1:38" s="9" customFormat="1" ht="15" customHeight="1" x14ac:dyDescent="0.15">
      <c r="A44" s="195"/>
      <c r="B44" s="195"/>
      <c r="C44" s="212"/>
      <c r="D44" s="213"/>
      <c r="E44" s="209" t="s">
        <v>587</v>
      </c>
      <c r="F44" s="122" t="s">
        <v>24</v>
      </c>
      <c r="G44" s="41" t="s">
        <v>30</v>
      </c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211"/>
      <c r="X44" s="41"/>
      <c r="Y44" s="41"/>
      <c r="Z44" s="41"/>
      <c r="AA44" s="18"/>
      <c r="AB44" s="20"/>
      <c r="AD44" s="23">
        <v>4</v>
      </c>
      <c r="AE44" s="12"/>
      <c r="AH44" s="12"/>
      <c r="AI44" s="12"/>
    </row>
    <row r="45" spans="1:38" s="9" customFormat="1" ht="15" customHeight="1" x14ac:dyDescent="0.15">
      <c r="A45" s="195"/>
      <c r="B45" s="195"/>
      <c r="C45" s="212"/>
      <c r="D45" s="213"/>
      <c r="E45" s="215"/>
      <c r="F45" s="122" t="s">
        <v>24</v>
      </c>
      <c r="G45" s="41" t="s">
        <v>31</v>
      </c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18"/>
      <c r="AB45" s="20"/>
      <c r="AD45" s="23">
        <v>5</v>
      </c>
      <c r="AE45" s="12"/>
      <c r="AH45" s="12"/>
      <c r="AI45" s="12"/>
    </row>
    <row r="46" spans="1:38" s="9" customFormat="1" ht="15" customHeight="1" x14ac:dyDescent="0.15">
      <c r="A46" s="195"/>
      <c r="B46" s="195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20"/>
      <c r="AD46" s="23"/>
      <c r="AE46" s="12"/>
      <c r="AH46" s="12"/>
      <c r="AI46" s="12"/>
    </row>
    <row r="47" spans="1:38" s="9" customFormat="1" ht="15" customHeight="1" x14ac:dyDescent="0.15">
      <c r="A47" s="195"/>
      <c r="B47" s="195" t="s">
        <v>32</v>
      </c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95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20"/>
      <c r="Z47" s="20"/>
      <c r="AA47" s="20"/>
      <c r="AB47" s="20"/>
      <c r="AD47" s="23" t="s">
        <v>702</v>
      </c>
      <c r="AE47" s="12"/>
      <c r="AH47" s="12"/>
      <c r="AI47" s="12"/>
    </row>
    <row r="48" spans="1:38" s="9" customFormat="1" ht="15" customHeight="1" x14ac:dyDescent="0.15">
      <c r="A48" s="195"/>
      <c r="B48" s="18" t="s">
        <v>517</v>
      </c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20"/>
      <c r="Z48" s="20"/>
      <c r="AA48" s="20"/>
      <c r="AB48" s="20"/>
      <c r="AD48" s="23" t="s">
        <v>43</v>
      </c>
      <c r="AE48" s="12"/>
      <c r="AH48" s="12"/>
      <c r="AI48" s="12"/>
    </row>
    <row r="49" spans="1:35" s="9" customFormat="1" ht="15" customHeight="1" x14ac:dyDescent="0.15">
      <c r="A49" s="195"/>
      <c r="B49" s="42"/>
      <c r="C49" s="42" t="s">
        <v>33</v>
      </c>
      <c r="D49" s="42"/>
      <c r="E49" s="43"/>
      <c r="F49" s="43"/>
      <c r="G49" s="43"/>
      <c r="H49" s="43"/>
      <c r="I49" s="43"/>
      <c r="J49" s="61"/>
      <c r="K49" s="61"/>
      <c r="L49" s="61"/>
      <c r="M49" s="216"/>
      <c r="N49" s="216"/>
      <c r="O49" s="216"/>
      <c r="P49" s="216"/>
      <c r="Q49" s="216"/>
      <c r="R49" s="216"/>
      <c r="S49" s="217"/>
      <c r="T49" s="18"/>
      <c r="U49" s="217"/>
      <c r="V49" s="18"/>
      <c r="W49" s="18"/>
      <c r="X49" s="18"/>
      <c r="Y49" s="20"/>
      <c r="Z49" s="20"/>
      <c r="AA49" s="20"/>
      <c r="AB49" s="20"/>
      <c r="AD49" s="23" t="s">
        <v>44</v>
      </c>
      <c r="AE49" s="12"/>
      <c r="AH49" s="12"/>
      <c r="AI49" s="12"/>
    </row>
    <row r="50" spans="1:35" s="9" customFormat="1" ht="15" customHeight="1" x14ac:dyDescent="0.15">
      <c r="A50" s="195"/>
      <c r="B50" s="18"/>
      <c r="C50" s="18" t="s">
        <v>14</v>
      </c>
      <c r="D50" s="18"/>
      <c r="E50" s="18" t="s">
        <v>588</v>
      </c>
      <c r="F50" s="217"/>
      <c r="G50" s="103" t="s">
        <v>34</v>
      </c>
      <c r="H50" s="216" t="s">
        <v>35</v>
      </c>
      <c r="I50" s="216"/>
      <c r="J50" s="216"/>
      <c r="K50" s="216"/>
      <c r="L50" s="216"/>
      <c r="M50" s="216"/>
      <c r="N50" s="216"/>
      <c r="O50" s="216"/>
      <c r="P50" s="216"/>
      <c r="Q50" s="216"/>
      <c r="R50" s="217"/>
      <c r="T50" s="18"/>
      <c r="U50" s="217"/>
      <c r="V50" s="18"/>
      <c r="W50" s="18"/>
      <c r="X50" s="18"/>
      <c r="Y50" s="20"/>
      <c r="Z50" s="20"/>
      <c r="AA50" s="20"/>
      <c r="AB50" s="20"/>
      <c r="AD50" s="23">
        <v>1</v>
      </c>
      <c r="AE50" s="12"/>
      <c r="AH50" s="12"/>
      <c r="AI50" s="12"/>
    </row>
    <row r="51" spans="1:35" s="9" customFormat="1" ht="15" customHeight="1" x14ac:dyDescent="0.15">
      <c r="A51" s="195"/>
      <c r="B51" s="18"/>
      <c r="C51" s="18"/>
      <c r="D51" s="18"/>
      <c r="E51" s="18"/>
      <c r="F51" s="216"/>
      <c r="G51" s="103" t="s">
        <v>34</v>
      </c>
      <c r="H51" s="216" t="s">
        <v>589</v>
      </c>
      <c r="I51" s="216"/>
      <c r="J51" s="216"/>
      <c r="K51" s="216"/>
      <c r="L51" s="216"/>
      <c r="M51" s="216"/>
      <c r="N51" s="216"/>
      <c r="O51" s="216"/>
      <c r="P51" s="216"/>
      <c r="Q51" s="216"/>
      <c r="R51" s="217"/>
      <c r="T51" s="217"/>
      <c r="U51" s="217"/>
      <c r="V51" s="18"/>
      <c r="W51" s="18"/>
      <c r="X51" s="18"/>
      <c r="Y51" s="20"/>
      <c r="Z51" s="20"/>
      <c r="AA51" s="20"/>
      <c r="AB51" s="20"/>
      <c r="AD51" s="23">
        <v>2</v>
      </c>
      <c r="AE51" s="12"/>
      <c r="AH51" s="12"/>
      <c r="AI51" s="12"/>
    </row>
    <row r="52" spans="1:35" s="9" customFormat="1" ht="15" customHeight="1" x14ac:dyDescent="0.15">
      <c r="A52" s="195"/>
      <c r="B52" s="18"/>
      <c r="C52" s="18"/>
      <c r="D52" s="18"/>
      <c r="E52" s="18"/>
      <c r="F52" s="216"/>
      <c r="G52" s="103" t="s">
        <v>34</v>
      </c>
      <c r="H52" s="216" t="s">
        <v>590</v>
      </c>
      <c r="I52" s="216"/>
      <c r="J52" s="21" t="s">
        <v>36</v>
      </c>
      <c r="K52" s="218">
        <v>-0.5</v>
      </c>
      <c r="L52" s="218"/>
      <c r="M52" s="216"/>
      <c r="N52" s="216"/>
      <c r="O52" s="216"/>
      <c r="P52" s="216"/>
      <c r="Q52" s="216"/>
      <c r="R52" s="217"/>
      <c r="T52" s="217"/>
      <c r="U52" s="217"/>
      <c r="V52" s="18"/>
      <c r="W52" s="18"/>
      <c r="X52" s="18"/>
      <c r="Y52" s="20"/>
      <c r="Z52" s="20"/>
      <c r="AA52" s="20"/>
      <c r="AB52" s="20"/>
      <c r="AD52" s="23">
        <v>3</v>
      </c>
      <c r="AE52" s="12"/>
      <c r="AH52" s="12"/>
      <c r="AI52" s="12"/>
    </row>
    <row r="53" spans="1:35" s="9" customFormat="1" ht="15" customHeight="1" x14ac:dyDescent="0.15">
      <c r="A53" s="195"/>
      <c r="B53" s="18"/>
      <c r="C53" s="18"/>
      <c r="D53" s="18"/>
      <c r="E53" s="245" t="s">
        <v>37</v>
      </c>
      <c r="F53" s="103" t="s">
        <v>26</v>
      </c>
      <c r="G53" s="61" t="s">
        <v>39</v>
      </c>
      <c r="H53" s="20"/>
      <c r="I53" s="216" t="s">
        <v>38</v>
      </c>
      <c r="J53" s="20"/>
      <c r="K53" s="216"/>
      <c r="L53" s="216"/>
      <c r="M53" s="20"/>
      <c r="N53" s="61"/>
      <c r="O53" s="219"/>
      <c r="P53" s="20"/>
      <c r="Q53" s="216"/>
      <c r="R53" s="217"/>
      <c r="T53" s="217"/>
      <c r="U53" s="217"/>
      <c r="V53" s="18"/>
      <c r="W53" s="18"/>
      <c r="X53" s="18"/>
      <c r="Y53" s="20"/>
      <c r="Z53" s="20"/>
      <c r="AA53" s="20"/>
      <c r="AB53" s="20"/>
      <c r="AD53" s="23">
        <v>4</v>
      </c>
      <c r="AE53" s="12"/>
      <c r="AH53" s="12"/>
      <c r="AI53" s="12"/>
    </row>
    <row r="54" spans="1:35" s="9" customFormat="1" ht="15" customHeight="1" x14ac:dyDescent="0.15">
      <c r="A54" s="195"/>
      <c r="B54" s="18"/>
      <c r="C54" s="18"/>
      <c r="D54" s="18"/>
      <c r="E54" s="39" t="s">
        <v>591</v>
      </c>
      <c r="F54" s="103" t="s">
        <v>26</v>
      </c>
      <c r="G54" s="429">
        <v>0</v>
      </c>
      <c r="H54" s="429"/>
      <c r="I54" s="429"/>
      <c r="J54" s="220" t="s">
        <v>560</v>
      </c>
      <c r="K54" s="216"/>
      <c r="Q54" s="216"/>
      <c r="R54" s="216"/>
      <c r="S54" s="217"/>
      <c r="T54" s="217"/>
      <c r="U54" s="217"/>
      <c r="V54" s="18"/>
      <c r="W54" s="18"/>
      <c r="X54" s="18"/>
      <c r="Y54" s="20"/>
      <c r="Z54" s="20"/>
      <c r="AA54" s="20"/>
      <c r="AB54" s="20"/>
      <c r="AD54" s="23">
        <v>5</v>
      </c>
      <c r="AE54" s="12"/>
      <c r="AH54" s="12"/>
      <c r="AI54" s="12"/>
    </row>
    <row r="55" spans="1:35" s="9" customFormat="1" ht="15" customHeight="1" x14ac:dyDescent="0.15">
      <c r="A55" s="195"/>
      <c r="B55" s="18"/>
      <c r="C55" s="18"/>
      <c r="D55" s="18"/>
      <c r="E55" s="39" t="s">
        <v>592</v>
      </c>
      <c r="F55" s="103" t="s">
        <v>26</v>
      </c>
      <c r="G55" s="429">
        <v>0</v>
      </c>
      <c r="H55" s="429"/>
      <c r="I55" s="429"/>
      <c r="J55" s="220" t="s">
        <v>560</v>
      </c>
      <c r="K55" s="216"/>
      <c r="Q55" s="216"/>
      <c r="R55" s="216"/>
      <c r="S55" s="217"/>
      <c r="T55" s="217"/>
      <c r="U55" s="217"/>
      <c r="V55" s="18"/>
      <c r="W55" s="18"/>
      <c r="X55" s="18"/>
      <c r="Y55" s="20"/>
      <c r="Z55" s="20"/>
      <c r="AA55" s="20"/>
      <c r="AB55" s="20"/>
      <c r="AD55" s="23">
        <v>6</v>
      </c>
      <c r="AE55" s="12"/>
      <c r="AH55" s="12"/>
      <c r="AI55" s="12"/>
    </row>
    <row r="56" spans="1:35" s="9" customFormat="1" ht="15" customHeight="1" x14ac:dyDescent="0.15">
      <c r="A56" s="195"/>
      <c r="B56" s="195"/>
      <c r="C56" s="18"/>
      <c r="D56" s="18"/>
      <c r="E56" s="20"/>
      <c r="F56" s="20"/>
      <c r="G56" s="20"/>
      <c r="H56" s="39"/>
      <c r="I56" s="39"/>
      <c r="J56" s="39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D56" s="23"/>
      <c r="AE56" s="12"/>
      <c r="AH56" s="12"/>
      <c r="AI56" s="12"/>
    </row>
    <row r="57" spans="1:35" s="9" customFormat="1" ht="15" customHeight="1" x14ac:dyDescent="0.15">
      <c r="A57" s="195"/>
      <c r="B57" s="594" t="s">
        <v>3</v>
      </c>
      <c r="C57" s="594"/>
      <c r="D57" s="594"/>
      <c r="E57" s="595" t="s">
        <v>10</v>
      </c>
      <c r="F57" s="595"/>
      <c r="G57" s="595"/>
      <c r="H57" s="595"/>
      <c r="I57" s="595"/>
      <c r="J57" s="595"/>
      <c r="K57" s="595"/>
      <c r="L57" s="595"/>
      <c r="M57" s="595"/>
      <c r="N57" s="595"/>
      <c r="O57" s="595"/>
      <c r="P57" s="595"/>
      <c r="Q57" s="595" t="s">
        <v>11</v>
      </c>
      <c r="R57" s="595"/>
      <c r="S57" s="595"/>
      <c r="T57" s="595"/>
      <c r="U57" s="595"/>
      <c r="V57" s="595"/>
      <c r="W57" s="595"/>
      <c r="X57" s="595"/>
      <c r="Y57" s="595"/>
      <c r="Z57" s="595"/>
      <c r="AA57" s="595"/>
      <c r="AB57" s="595"/>
      <c r="AD57" s="23" t="s">
        <v>480</v>
      </c>
      <c r="AE57" s="12"/>
      <c r="AH57" s="12"/>
      <c r="AI57" s="12"/>
    </row>
    <row r="58" spans="1:35" s="9" customFormat="1" ht="15" customHeight="1" x14ac:dyDescent="0.15">
      <c r="A58" s="195"/>
      <c r="B58" s="594"/>
      <c r="C58" s="594"/>
      <c r="D58" s="594"/>
      <c r="E58" s="595" t="s">
        <v>19</v>
      </c>
      <c r="F58" s="595"/>
      <c r="G58" s="614" t="s">
        <v>593</v>
      </c>
      <c r="H58" s="614"/>
      <c r="I58" s="614"/>
      <c r="J58" s="594" t="s">
        <v>594</v>
      </c>
      <c r="K58" s="594"/>
      <c r="L58" s="594"/>
      <c r="M58" s="594"/>
      <c r="N58" s="594" t="s">
        <v>41</v>
      </c>
      <c r="O58" s="594"/>
      <c r="P58" s="594"/>
      <c r="Q58" s="595" t="s">
        <v>19</v>
      </c>
      <c r="R58" s="595"/>
      <c r="S58" s="614" t="s">
        <v>595</v>
      </c>
      <c r="T58" s="614"/>
      <c r="U58" s="614"/>
      <c r="V58" s="594" t="s">
        <v>594</v>
      </c>
      <c r="W58" s="594"/>
      <c r="X58" s="594"/>
      <c r="Y58" s="594"/>
      <c r="Z58" s="594" t="s">
        <v>41</v>
      </c>
      <c r="AA58" s="594"/>
      <c r="AB58" s="594"/>
      <c r="AD58" s="23">
        <v>1</v>
      </c>
      <c r="AE58" s="12"/>
      <c r="AH58" s="12"/>
      <c r="AI58" s="12"/>
    </row>
    <row r="59" spans="1:35" s="9" customFormat="1" ht="15" customHeight="1" x14ac:dyDescent="0.15">
      <c r="A59" s="195"/>
      <c r="B59" s="195"/>
      <c r="C59" s="18"/>
      <c r="D59" s="18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D59" s="23"/>
      <c r="AE59" s="12"/>
      <c r="AH59" s="12"/>
      <c r="AI59" s="12"/>
    </row>
    <row r="60" spans="1:35" s="9" customFormat="1" ht="15" customHeight="1" x14ac:dyDescent="0.15">
      <c r="A60" s="195"/>
      <c r="B60" s="596">
        <v>0</v>
      </c>
      <c r="C60" s="596"/>
      <c r="D60" s="596"/>
      <c r="E60" s="604">
        <v>0</v>
      </c>
      <c r="F60" s="604"/>
      <c r="G60" s="605">
        <v>0</v>
      </c>
      <c r="H60" s="606"/>
      <c r="I60" s="607"/>
      <c r="J60" s="617">
        <v>0</v>
      </c>
      <c r="K60" s="617"/>
      <c r="L60" s="617"/>
      <c r="M60" s="617"/>
      <c r="N60" s="617">
        <v>0</v>
      </c>
      <c r="O60" s="617"/>
      <c r="P60" s="617"/>
      <c r="Q60" s="604">
        <v>0</v>
      </c>
      <c r="R60" s="604"/>
      <c r="S60" s="617">
        <v>0</v>
      </c>
      <c r="T60" s="617"/>
      <c r="U60" s="617"/>
      <c r="V60" s="617">
        <v>0</v>
      </c>
      <c r="W60" s="617"/>
      <c r="X60" s="617"/>
      <c r="Y60" s="617"/>
      <c r="Z60" s="617">
        <v>0</v>
      </c>
      <c r="AA60" s="617"/>
      <c r="AB60" s="617"/>
      <c r="AD60" s="23" t="s">
        <v>699</v>
      </c>
      <c r="AE60" s="12"/>
      <c r="AH60" s="12"/>
      <c r="AI60" s="12"/>
    </row>
    <row r="61" spans="1:35" s="9" customFormat="1" ht="15" customHeight="1" x14ac:dyDescent="0.15">
      <c r="A61" s="25"/>
      <c r="B61" s="25"/>
      <c r="C61" s="16"/>
      <c r="D61" s="16"/>
      <c r="AD61" s="23"/>
      <c r="AE61" s="12"/>
      <c r="AH61" s="12"/>
      <c r="AI61" s="12"/>
    </row>
    <row r="62" spans="1:35" s="9" customFormat="1" ht="15" customHeight="1" x14ac:dyDescent="0.15">
      <c r="A62" s="25"/>
      <c r="B62" s="25"/>
      <c r="C62" s="16"/>
      <c r="D62" s="16"/>
      <c r="AD62" s="23"/>
      <c r="AE62" s="12"/>
      <c r="AH62" s="12"/>
      <c r="AI62" s="12"/>
    </row>
    <row r="63" spans="1:35" s="9" customFormat="1" ht="15" customHeight="1" x14ac:dyDescent="0.15">
      <c r="A63" s="25"/>
      <c r="B63" s="17" t="s">
        <v>554</v>
      </c>
      <c r="C63" s="16"/>
      <c r="D63" s="16"/>
      <c r="K63" s="331" t="str">
        <f>IF(DgnCode="KSCE-LSD15","(도로교한계상태설계법 4.5.3.3 )","(KDS 14 20 20 : 2022 4.4.1(1))")</f>
        <v>(도로교한계상태설계법 4.5.3.3 )</v>
      </c>
      <c r="AD63" s="23" t="s">
        <v>700</v>
      </c>
      <c r="AE63" s="12"/>
      <c r="AH63" s="12"/>
      <c r="AI63" s="12"/>
    </row>
    <row r="64" spans="1:35" s="9" customFormat="1" ht="15" customHeight="1" x14ac:dyDescent="0.15">
      <c r="A64" s="25"/>
      <c r="B64" s="17"/>
      <c r="C64" s="42" t="s">
        <v>45</v>
      </c>
      <c r="D64" s="16"/>
      <c r="AD64" s="23"/>
      <c r="AE64" s="12"/>
      <c r="AH64" s="12"/>
      <c r="AI64" s="12"/>
    </row>
    <row r="65" spans="1:41" s="9" customFormat="1" ht="15" customHeight="1" x14ac:dyDescent="0.15">
      <c r="A65" s="25"/>
      <c r="B65" s="17" t="s">
        <v>518</v>
      </c>
      <c r="C65" s="17"/>
      <c r="D65" s="16"/>
      <c r="K65" s="331" t="str">
        <f>IF(DgnCode="KSCE-LSD15","(도로교한계상태설계법 4.5.3.3 )","(KDS 14 20 20 : 2022 4.4.1(1))")</f>
        <v>(도로교한계상태설계법 4.5.3.3 )</v>
      </c>
      <c r="AD65" s="23" t="s">
        <v>481</v>
      </c>
      <c r="AE65" s="12"/>
      <c r="AH65" s="12"/>
      <c r="AI65" s="12"/>
    </row>
    <row r="66" spans="1:41" s="9" customFormat="1" ht="15" customHeight="1" x14ac:dyDescent="0.15">
      <c r="A66" s="25"/>
      <c r="B66" s="46"/>
      <c r="C66" s="42" t="s">
        <v>45</v>
      </c>
      <c r="D66" s="16"/>
      <c r="AD66" s="23">
        <v>1</v>
      </c>
      <c r="AE66" s="12"/>
      <c r="AH66" s="12"/>
      <c r="AI66" s="12"/>
    </row>
    <row r="67" spans="1:41" s="9" customFormat="1" ht="15" customHeight="1" x14ac:dyDescent="0.15">
      <c r="A67" s="25"/>
      <c r="B67" s="46"/>
      <c r="C67" s="42"/>
      <c r="D67" s="16"/>
      <c r="AD67" s="23"/>
      <c r="AE67" s="12"/>
      <c r="AH67" s="12"/>
      <c r="AI67" s="12"/>
    </row>
    <row r="68" spans="1:41" s="9" customFormat="1" ht="15" customHeight="1" x14ac:dyDescent="0.15">
      <c r="A68" s="25"/>
      <c r="B68" s="46"/>
      <c r="C68" s="18" t="s">
        <v>14</v>
      </c>
      <c r="D68" s="18"/>
      <c r="E68" s="245" t="s">
        <v>37</v>
      </c>
      <c r="F68" s="103" t="s">
        <v>26</v>
      </c>
      <c r="G68" s="61" t="s">
        <v>39</v>
      </c>
      <c r="H68" s="20"/>
      <c r="I68" s="216" t="s">
        <v>38</v>
      </c>
      <c r="J68" s="20"/>
      <c r="AD68" s="23" t="s">
        <v>695</v>
      </c>
      <c r="AE68" s="12"/>
      <c r="AH68" s="12"/>
      <c r="AI68" s="12"/>
    </row>
    <row r="69" spans="1:41" s="9" customFormat="1" ht="15" customHeight="1" x14ac:dyDescent="0.15">
      <c r="A69" s="25"/>
      <c r="B69" s="46"/>
      <c r="C69" s="42"/>
      <c r="D69" s="16"/>
      <c r="E69" s="39" t="s">
        <v>591</v>
      </c>
      <c r="F69" s="103" t="s">
        <v>26</v>
      </c>
      <c r="G69" s="429">
        <v>0</v>
      </c>
      <c r="H69" s="429"/>
      <c r="I69" s="429"/>
      <c r="J69" s="220" t="s">
        <v>560</v>
      </c>
      <c r="AD69" s="23">
        <v>1</v>
      </c>
      <c r="AE69" s="12"/>
      <c r="AH69" s="12"/>
      <c r="AI69" s="12"/>
    </row>
    <row r="70" spans="1:41" s="9" customFormat="1" ht="15" customHeight="1" x14ac:dyDescent="0.15">
      <c r="A70" s="25"/>
      <c r="B70" s="46"/>
      <c r="C70" s="42"/>
      <c r="D70" s="16"/>
      <c r="E70" s="39" t="s">
        <v>592</v>
      </c>
      <c r="F70" s="103" t="s">
        <v>26</v>
      </c>
      <c r="G70" s="429">
        <v>0</v>
      </c>
      <c r="H70" s="429"/>
      <c r="I70" s="429"/>
      <c r="J70" s="220" t="s">
        <v>560</v>
      </c>
      <c r="AD70" s="23">
        <v>2</v>
      </c>
      <c r="AE70" s="12"/>
      <c r="AH70" s="12"/>
      <c r="AI70" s="12"/>
    </row>
    <row r="71" spans="1:41" s="9" customFormat="1" ht="15" customHeight="1" x14ac:dyDescent="0.15">
      <c r="A71" s="25"/>
      <c r="B71" s="25"/>
      <c r="C71" s="16"/>
      <c r="D71" s="16"/>
      <c r="AD71" s="23"/>
      <c r="AE71" s="12"/>
      <c r="AH71" s="12"/>
      <c r="AI71" s="12"/>
    </row>
    <row r="72" spans="1:41" s="9" customFormat="1" ht="15" customHeight="1" x14ac:dyDescent="0.15">
      <c r="A72" s="25"/>
      <c r="B72" s="413" t="s">
        <v>16</v>
      </c>
      <c r="C72" s="413"/>
      <c r="D72" s="413"/>
      <c r="E72" s="615" t="s">
        <v>17</v>
      </c>
      <c r="F72" s="615"/>
      <c r="G72" s="615"/>
      <c r="H72" s="615"/>
      <c r="I72" s="615"/>
      <c r="J72" s="615"/>
      <c r="K72" s="615"/>
      <c r="L72" s="615"/>
      <c r="M72" s="615"/>
      <c r="N72" s="615"/>
      <c r="O72" s="615"/>
      <c r="P72" s="615"/>
      <c r="Q72" s="615" t="s">
        <v>18</v>
      </c>
      <c r="R72" s="615"/>
      <c r="S72" s="615"/>
      <c r="T72" s="615"/>
      <c r="U72" s="615"/>
      <c r="V72" s="615"/>
      <c r="W72" s="615"/>
      <c r="X72" s="615"/>
      <c r="Y72" s="615"/>
      <c r="Z72" s="615"/>
      <c r="AA72" s="615"/>
      <c r="AB72" s="615"/>
      <c r="AD72" s="23" t="s">
        <v>482</v>
      </c>
      <c r="AE72" s="12"/>
      <c r="AH72" s="12"/>
      <c r="AI72" s="12"/>
    </row>
    <row r="73" spans="1:41" s="9" customFormat="1" ht="15" customHeight="1" x14ac:dyDescent="0.15">
      <c r="A73" s="25"/>
      <c r="B73" s="413"/>
      <c r="C73" s="413"/>
      <c r="D73" s="413"/>
      <c r="E73" s="615" t="s">
        <v>19</v>
      </c>
      <c r="F73" s="615"/>
      <c r="G73" s="616" t="s">
        <v>40</v>
      </c>
      <c r="H73" s="616"/>
      <c r="I73" s="616"/>
      <c r="J73" s="413" t="s">
        <v>558</v>
      </c>
      <c r="K73" s="413"/>
      <c r="L73" s="413"/>
      <c r="M73" s="413"/>
      <c r="N73" s="413" t="s">
        <v>41</v>
      </c>
      <c r="O73" s="413"/>
      <c r="P73" s="413"/>
      <c r="Q73" s="615" t="s">
        <v>19</v>
      </c>
      <c r="R73" s="615"/>
      <c r="S73" s="616" t="s">
        <v>42</v>
      </c>
      <c r="T73" s="616"/>
      <c r="U73" s="616"/>
      <c r="V73" s="413" t="s">
        <v>46</v>
      </c>
      <c r="W73" s="413"/>
      <c r="X73" s="413"/>
      <c r="Y73" s="413"/>
      <c r="Z73" s="413" t="s">
        <v>41</v>
      </c>
      <c r="AA73" s="413"/>
      <c r="AB73" s="413"/>
      <c r="AD73" s="23">
        <v>1</v>
      </c>
      <c r="AE73" s="12"/>
      <c r="AH73" s="12"/>
      <c r="AI73" s="12"/>
    </row>
    <row r="74" spans="1:41" s="9" customFormat="1" ht="15" customHeight="1" x14ac:dyDescent="0.15">
      <c r="A74" s="25"/>
      <c r="B74" s="25"/>
      <c r="C74" s="16"/>
      <c r="D74" s="16"/>
      <c r="AD74" s="23"/>
      <c r="AE74" s="12"/>
      <c r="AH74" s="12"/>
      <c r="AI74" s="12"/>
    </row>
    <row r="75" spans="1:41" s="9" customFormat="1" ht="15" customHeight="1" x14ac:dyDescent="0.15">
      <c r="A75" s="25"/>
      <c r="B75" s="596"/>
      <c r="C75" s="596"/>
      <c r="D75" s="596"/>
      <c r="E75" s="623"/>
      <c r="F75" s="604"/>
      <c r="G75" s="624"/>
      <c r="H75" s="606"/>
      <c r="I75" s="607"/>
      <c r="J75" s="625"/>
      <c r="K75" s="617"/>
      <c r="L75" s="617"/>
      <c r="M75" s="617"/>
      <c r="N75" s="617"/>
      <c r="O75" s="617"/>
      <c r="P75" s="617"/>
      <c r="Q75" s="623"/>
      <c r="R75" s="604"/>
      <c r="S75" s="617"/>
      <c r="T75" s="617"/>
      <c r="U75" s="617"/>
      <c r="V75" s="617"/>
      <c r="W75" s="617"/>
      <c r="X75" s="617"/>
      <c r="Y75" s="617"/>
      <c r="Z75" s="617"/>
      <c r="AA75" s="617"/>
      <c r="AB75" s="617"/>
      <c r="AD75" s="23" t="s">
        <v>47</v>
      </c>
      <c r="AE75" s="12"/>
      <c r="AH75" s="12"/>
      <c r="AI75" s="12"/>
    </row>
    <row r="76" spans="1:41" s="9" customFormat="1" ht="15" customHeight="1" x14ac:dyDescent="0.15">
      <c r="A76" s="25"/>
      <c r="B76" s="25"/>
      <c r="C76" s="16"/>
      <c r="D76" s="16"/>
      <c r="AD76" s="23"/>
      <c r="AE76" s="12"/>
      <c r="AH76" s="12"/>
      <c r="AI76" s="12"/>
    </row>
    <row r="77" spans="1:41" s="9" customFormat="1" ht="15" customHeight="1" x14ac:dyDescent="0.15">
      <c r="A77" s="25"/>
      <c r="B77" s="25"/>
      <c r="C77" s="16"/>
      <c r="D77" s="16"/>
      <c r="AD77" s="23"/>
      <c r="AE77" s="12"/>
      <c r="AH77" s="12"/>
      <c r="AI77" s="12"/>
    </row>
    <row r="78" spans="1:41" s="9" customFormat="1" ht="15" customHeight="1" x14ac:dyDescent="0.15">
      <c r="A78" s="25"/>
      <c r="B78" s="17" t="s">
        <v>555</v>
      </c>
      <c r="C78" s="16"/>
      <c r="D78" s="16"/>
      <c r="H78" s="17" t="str">
        <f>IF(DgnCode="KSCE-LSD15","(도로교한계상태설계법 4.5.3.3 )","(KDS 14 20 20 : 2022 4.4.6)")</f>
        <v>(도로교한계상태설계법 4.5.3.3 )</v>
      </c>
      <c r="AD78" s="23" t="s">
        <v>701</v>
      </c>
      <c r="AE78" s="12"/>
      <c r="AH78" s="12"/>
      <c r="AI78" s="12"/>
      <c r="AO78" s="329"/>
    </row>
    <row r="79" spans="1:41" s="9" customFormat="1" ht="15" customHeight="1" x14ac:dyDescent="0.15">
      <c r="A79" s="25"/>
      <c r="B79" s="17" t="s">
        <v>519</v>
      </c>
      <c r="C79" s="17"/>
      <c r="D79" s="17"/>
      <c r="E79" s="17"/>
      <c r="F79" s="17"/>
      <c r="G79" s="46"/>
      <c r="H79" s="17" t="str">
        <f>IF(DgnCode="KSCE-LSD15","(도로교한계상태설계법 4.5.3.3 )","(KDS 14 20 20 : 2022 4.4.6)")</f>
        <v>(도로교한계상태설계법 4.5.3.3 )</v>
      </c>
      <c r="I79" s="48"/>
      <c r="J79" s="48"/>
      <c r="K79" s="48"/>
      <c r="L79" s="48"/>
      <c r="M79" s="49"/>
      <c r="N79" s="17"/>
      <c r="O79" s="47"/>
      <c r="P79" s="50"/>
      <c r="Q79" s="47"/>
      <c r="R79" s="48"/>
      <c r="S79" s="51"/>
      <c r="T79" s="51"/>
      <c r="U79" s="51"/>
      <c r="W79" s="46"/>
      <c r="X79" s="17"/>
      <c r="Y79" s="17"/>
      <c r="Z79" s="52"/>
      <c r="AD79" s="23" t="s">
        <v>483</v>
      </c>
      <c r="AE79" s="12"/>
      <c r="AH79" s="12"/>
      <c r="AI79" s="12"/>
      <c r="AO79" s="329"/>
    </row>
    <row r="80" spans="1:41" s="9" customFormat="1" ht="15" customHeight="1" x14ac:dyDescent="0.15">
      <c r="A80" s="25"/>
      <c r="B80" s="53"/>
      <c r="C80" s="60" t="s">
        <v>48</v>
      </c>
      <c r="D80" s="54" t="s">
        <v>0</v>
      </c>
      <c r="E80" s="40" t="s">
        <v>49</v>
      </c>
      <c r="G80" s="40"/>
      <c r="H80" s="40"/>
      <c r="I80" s="40"/>
      <c r="J80" s="40"/>
      <c r="K80" s="40"/>
      <c r="L80" s="40"/>
      <c r="M80" s="35"/>
      <c r="N80" s="35"/>
      <c r="O80" s="35"/>
      <c r="P80" s="55"/>
      <c r="Q80" s="49"/>
      <c r="R80" s="17"/>
      <c r="S80" s="17"/>
      <c r="T80" s="17"/>
      <c r="U80" s="17"/>
      <c r="V80" s="17"/>
      <c r="W80" s="17"/>
      <c r="X80" s="17"/>
      <c r="Y80" s="17"/>
      <c r="Z80" s="17"/>
      <c r="AD80" s="23" t="s">
        <v>696</v>
      </c>
      <c r="AE80" s="12"/>
      <c r="AH80" s="12"/>
      <c r="AI80" s="12"/>
    </row>
    <row r="81" spans="1:35" s="9" customFormat="1" ht="15" customHeight="1" x14ac:dyDescent="0.15">
      <c r="A81" s="25"/>
      <c r="B81" s="53"/>
      <c r="C81" s="33" t="s">
        <v>50</v>
      </c>
      <c r="D81" s="34" t="s">
        <v>0</v>
      </c>
      <c r="E81" s="35" t="s">
        <v>51</v>
      </c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49"/>
      <c r="R81" s="46"/>
      <c r="S81" s="46"/>
      <c r="T81" s="46"/>
      <c r="U81" s="46"/>
      <c r="V81" s="56"/>
      <c r="W81" s="46"/>
      <c r="X81" s="46"/>
      <c r="Y81" s="46"/>
      <c r="Z81" s="46"/>
      <c r="AD81" s="23">
        <v>1</v>
      </c>
      <c r="AE81" s="12"/>
      <c r="AG81" s="62"/>
      <c r="AH81" s="12"/>
      <c r="AI81" s="12"/>
    </row>
    <row r="82" spans="1:35" s="9" customFormat="1" ht="15" customHeight="1" x14ac:dyDescent="0.15">
      <c r="A82" s="25"/>
      <c r="B82" s="53"/>
      <c r="C82" s="33" t="s">
        <v>52</v>
      </c>
      <c r="D82" s="34" t="s">
        <v>0</v>
      </c>
      <c r="E82" s="35" t="s">
        <v>933</v>
      </c>
      <c r="G82" s="35"/>
      <c r="H82" s="35"/>
      <c r="I82" s="35"/>
      <c r="J82" s="35"/>
      <c r="L82" s="35"/>
      <c r="M82" s="35"/>
      <c r="O82" s="35"/>
      <c r="P82" s="55"/>
      <c r="Q82" s="49"/>
      <c r="R82" s="46"/>
      <c r="S82" s="46"/>
      <c r="T82" s="46"/>
      <c r="U82" s="46"/>
      <c r="V82" s="56"/>
      <c r="W82" s="46"/>
      <c r="X82" s="46"/>
      <c r="Y82" s="46"/>
      <c r="Z82" s="46"/>
      <c r="AD82" s="23">
        <v>2</v>
      </c>
      <c r="AE82" s="12"/>
      <c r="AH82" s="12"/>
      <c r="AI82" s="12"/>
    </row>
    <row r="83" spans="1:35" s="9" customFormat="1" ht="15" customHeight="1" x14ac:dyDescent="0.15">
      <c r="A83" s="25"/>
      <c r="B83" s="46"/>
      <c r="C83" s="33" t="s">
        <v>53</v>
      </c>
      <c r="D83" s="34" t="s">
        <v>0</v>
      </c>
      <c r="E83" s="35" t="s">
        <v>932</v>
      </c>
      <c r="G83" s="35"/>
      <c r="H83" s="35"/>
      <c r="I83" s="35"/>
      <c r="J83" s="35"/>
      <c r="K83" s="35"/>
      <c r="L83" s="35"/>
      <c r="M83" s="35"/>
      <c r="N83" s="35"/>
      <c r="O83" s="35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D83" s="23">
        <v>3</v>
      </c>
      <c r="AE83" s="12"/>
      <c r="AH83" s="12"/>
      <c r="AI83" s="12"/>
    </row>
    <row r="84" spans="1:35" s="9" customFormat="1" ht="15" customHeight="1" x14ac:dyDescent="0.15">
      <c r="A84" s="25"/>
      <c r="B84" s="49"/>
      <c r="C84" s="35" t="s">
        <v>66</v>
      </c>
      <c r="D84" s="34" t="s">
        <v>0</v>
      </c>
      <c r="E84" s="35" t="s">
        <v>713</v>
      </c>
      <c r="G84" s="35"/>
      <c r="H84" s="35"/>
      <c r="I84" s="35"/>
      <c r="J84" s="35"/>
      <c r="K84" s="35" t="s">
        <v>716</v>
      </c>
      <c r="L84" s="35"/>
      <c r="M84" s="35"/>
      <c r="N84" s="35"/>
      <c r="O84" s="35"/>
      <c r="P84" s="35"/>
      <c r="Q84" s="35"/>
      <c r="R84" s="35"/>
      <c r="S84" s="35"/>
      <c r="T84" s="35"/>
      <c r="U84" s="46"/>
      <c r="V84" s="46"/>
      <c r="W84" s="46"/>
      <c r="X84" s="46"/>
      <c r="Y84" s="46"/>
      <c r="Z84" s="46"/>
      <c r="AD84" s="23">
        <v>4</v>
      </c>
      <c r="AE84" s="12"/>
      <c r="AH84" s="12"/>
      <c r="AI84" s="12"/>
    </row>
    <row r="85" spans="1:35" s="9" customFormat="1" ht="15" customHeight="1" x14ac:dyDescent="0.15">
      <c r="A85" s="25"/>
      <c r="B85" s="17"/>
      <c r="C85" s="17" t="s">
        <v>14</v>
      </c>
      <c r="D85" s="17"/>
      <c r="E85" s="61" t="s">
        <v>54</v>
      </c>
      <c r="F85" s="34" t="s">
        <v>28</v>
      </c>
      <c r="G85" s="35" t="s">
        <v>55</v>
      </c>
      <c r="H85" s="35"/>
      <c r="I85" s="35"/>
      <c r="J85" s="35"/>
      <c r="M85" s="35"/>
      <c r="N85" s="35"/>
      <c r="O85" s="35"/>
      <c r="P85" s="35"/>
      <c r="Q85" s="35"/>
      <c r="R85" s="35"/>
      <c r="S85" s="35"/>
      <c r="T85" s="35"/>
      <c r="U85" s="35"/>
      <c r="V85" s="35"/>
      <c r="W85" s="35"/>
      <c r="X85" s="35"/>
      <c r="Y85" s="35"/>
      <c r="Z85" s="35"/>
      <c r="AD85" s="23">
        <v>5</v>
      </c>
      <c r="AE85" s="12"/>
      <c r="AH85" s="12"/>
      <c r="AI85" s="12"/>
    </row>
    <row r="86" spans="1:35" s="9" customFormat="1" ht="15" customHeight="1" x14ac:dyDescent="0.15">
      <c r="A86" s="25"/>
      <c r="B86" s="17"/>
      <c r="C86" s="17"/>
      <c r="D86" s="17"/>
      <c r="E86" s="33" t="s">
        <v>13</v>
      </c>
      <c r="F86" s="34" t="s">
        <v>28</v>
      </c>
      <c r="G86" s="35" t="s">
        <v>56</v>
      </c>
      <c r="H86" s="35"/>
      <c r="I86" s="35"/>
      <c r="J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D86" s="23">
        <v>6</v>
      </c>
      <c r="AE86" s="12"/>
      <c r="AH86" s="12"/>
      <c r="AI86" s="12"/>
    </row>
    <row r="87" spans="1:35" s="9" customFormat="1" ht="15" customHeight="1" x14ac:dyDescent="0.15">
      <c r="A87" s="25"/>
      <c r="B87" s="27"/>
      <c r="C87" s="27"/>
      <c r="D87" s="27"/>
      <c r="E87" s="33" t="s">
        <v>484</v>
      </c>
      <c r="F87" s="34" t="s">
        <v>28</v>
      </c>
      <c r="G87" s="35" t="s">
        <v>848</v>
      </c>
      <c r="H87" s="35"/>
      <c r="I87" s="35"/>
      <c r="J87" s="35"/>
      <c r="M87" s="35"/>
      <c r="N87" s="33"/>
      <c r="O87" s="33"/>
      <c r="P87" s="35"/>
      <c r="Q87" s="35"/>
      <c r="R87" s="35"/>
      <c r="S87" s="35"/>
      <c r="W87" s="35"/>
      <c r="X87" s="35"/>
      <c r="Y87" s="35"/>
      <c r="Z87" s="35"/>
      <c r="AD87" s="23">
        <v>7</v>
      </c>
      <c r="AE87" s="12"/>
      <c r="AH87" s="12"/>
      <c r="AI87" s="12"/>
    </row>
    <row r="88" spans="1:35" s="9" customFormat="1" ht="15" customHeight="1" x14ac:dyDescent="0.15">
      <c r="A88" s="25"/>
      <c r="B88" s="18"/>
      <c r="C88" s="18"/>
      <c r="D88" s="18"/>
      <c r="E88" s="33" t="s">
        <v>57</v>
      </c>
      <c r="F88" s="34" t="s">
        <v>28</v>
      </c>
      <c r="G88" s="35" t="s">
        <v>58</v>
      </c>
      <c r="H88" s="35"/>
      <c r="I88" s="35"/>
      <c r="J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D88" s="23">
        <v>8</v>
      </c>
      <c r="AE88" s="12"/>
      <c r="AH88" s="12"/>
      <c r="AI88" s="12"/>
    </row>
    <row r="89" spans="1:35" s="9" customFormat="1" ht="15" customHeight="1" x14ac:dyDescent="0.15">
      <c r="A89" s="25"/>
      <c r="B89" s="57"/>
      <c r="C89" s="57"/>
      <c r="D89" s="47"/>
      <c r="E89" s="35"/>
      <c r="F89" s="34"/>
      <c r="G89" s="35" t="s">
        <v>59</v>
      </c>
      <c r="H89" s="35"/>
      <c r="I89" s="35"/>
      <c r="J89" s="35"/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D89" s="23">
        <v>9</v>
      </c>
      <c r="AE89" s="12"/>
      <c r="AH89" s="12"/>
      <c r="AI89" s="12"/>
    </row>
    <row r="90" spans="1:35" s="9" customFormat="1" ht="15" customHeight="1" x14ac:dyDescent="0.15">
      <c r="A90" s="25"/>
      <c r="B90" s="57"/>
      <c r="C90" s="57"/>
      <c r="D90" s="47"/>
      <c r="E90" s="33" t="s">
        <v>60</v>
      </c>
      <c r="F90" s="34" t="s">
        <v>28</v>
      </c>
      <c r="G90" s="35" t="s">
        <v>61</v>
      </c>
      <c r="H90" s="35"/>
      <c r="I90" s="35"/>
      <c r="J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D90" s="23">
        <v>10</v>
      </c>
      <c r="AE90" s="12"/>
      <c r="AH90" s="12"/>
      <c r="AI90" s="12"/>
    </row>
    <row r="91" spans="1:35" s="9" customFormat="1" ht="15" customHeight="1" x14ac:dyDescent="0.15">
      <c r="A91" s="25"/>
      <c r="B91" s="57"/>
      <c r="C91" s="57"/>
      <c r="D91" s="47"/>
      <c r="E91" s="33" t="s">
        <v>62</v>
      </c>
      <c r="F91" s="34" t="s">
        <v>28</v>
      </c>
      <c r="G91" s="35" t="s">
        <v>63</v>
      </c>
      <c r="H91" s="35"/>
      <c r="I91" s="35"/>
      <c r="J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D91" s="23">
        <v>11</v>
      </c>
      <c r="AE91" s="12"/>
      <c r="AH91" s="12"/>
      <c r="AI91" s="12"/>
    </row>
    <row r="92" spans="1:35" s="9" customFormat="1" ht="15" customHeight="1" x14ac:dyDescent="0.15">
      <c r="A92" s="25"/>
      <c r="B92" s="50"/>
      <c r="C92" s="50"/>
      <c r="D92" s="47"/>
      <c r="E92" s="46"/>
      <c r="F92" s="34"/>
      <c r="G92" s="35" t="s">
        <v>59</v>
      </c>
      <c r="H92" s="35"/>
      <c r="I92" s="35"/>
      <c r="J92" s="35"/>
      <c r="M92" s="35"/>
      <c r="N92" s="35"/>
      <c r="O92" s="35"/>
      <c r="P92" s="35"/>
      <c r="Q92" s="35"/>
      <c r="R92" s="35"/>
      <c r="S92" s="35"/>
      <c r="T92" s="35"/>
      <c r="U92" s="35"/>
      <c r="V92" s="35"/>
      <c r="W92" s="35"/>
      <c r="X92" s="35"/>
      <c r="Y92" s="35"/>
      <c r="Z92" s="35"/>
      <c r="AD92" s="23">
        <v>12</v>
      </c>
      <c r="AE92" s="12"/>
      <c r="AH92" s="12"/>
      <c r="AI92" s="12"/>
    </row>
    <row r="93" spans="1:35" s="9" customFormat="1" ht="15" customHeight="1" x14ac:dyDescent="0.15">
      <c r="A93" s="25"/>
      <c r="B93" s="58"/>
      <c r="C93" s="58"/>
      <c r="D93" s="47"/>
      <c r="E93" s="33" t="s">
        <v>64</v>
      </c>
      <c r="F93" s="34" t="s">
        <v>28</v>
      </c>
      <c r="G93" s="35" t="s">
        <v>65</v>
      </c>
      <c r="H93" s="35"/>
      <c r="I93" s="35"/>
      <c r="J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D93" s="23">
        <v>13</v>
      </c>
      <c r="AE93" s="12"/>
      <c r="AH93" s="12"/>
      <c r="AI93" s="12"/>
    </row>
    <row r="94" spans="1:35" s="9" customFormat="1" ht="15" customHeight="1" x14ac:dyDescent="0.15">
      <c r="A94" s="25"/>
      <c r="B94" s="58"/>
      <c r="C94" s="35"/>
      <c r="D94" s="35"/>
      <c r="E94" s="35" t="s">
        <v>714</v>
      </c>
      <c r="F94" s="34" t="s">
        <v>28</v>
      </c>
      <c r="G94" s="35" t="s">
        <v>67</v>
      </c>
      <c r="J94" s="35"/>
      <c r="K94" s="35"/>
      <c r="L94" s="35"/>
      <c r="M94" s="35"/>
      <c r="N94" s="35"/>
      <c r="O94" s="35"/>
      <c r="P94" s="35"/>
      <c r="Q94" s="35"/>
      <c r="R94" s="35"/>
      <c r="S94" s="35"/>
      <c r="T94" s="35"/>
      <c r="U94" s="59"/>
      <c r="V94" s="59"/>
      <c r="W94" s="59"/>
      <c r="X94" s="59"/>
      <c r="Y94" s="49"/>
      <c r="Z94" s="46"/>
      <c r="AD94" s="23">
        <v>14</v>
      </c>
      <c r="AE94" s="12"/>
      <c r="AH94" s="12"/>
      <c r="AI94" s="12"/>
    </row>
    <row r="95" spans="1:35" s="9" customFormat="1" ht="15" customHeight="1" x14ac:dyDescent="0.15">
      <c r="A95" s="25"/>
      <c r="B95" s="53"/>
      <c r="C95" s="35"/>
      <c r="D95" s="35"/>
      <c r="E95" s="35" t="s">
        <v>715</v>
      </c>
      <c r="F95" s="34" t="s">
        <v>28</v>
      </c>
      <c r="G95" s="35" t="s">
        <v>68</v>
      </c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59"/>
      <c r="V95" s="59"/>
      <c r="W95" s="58"/>
      <c r="X95" s="46"/>
      <c r="Y95" s="46"/>
      <c r="Z95" s="46"/>
      <c r="AD95" s="23">
        <v>15</v>
      </c>
      <c r="AE95" s="12"/>
      <c r="AH95" s="12"/>
      <c r="AI95" s="12"/>
    </row>
    <row r="96" spans="1:35" s="9" customFormat="1" ht="15" customHeight="1" x14ac:dyDescent="0.15">
      <c r="A96" s="25"/>
      <c r="B96" s="25"/>
      <c r="C96" s="16"/>
      <c r="D96" s="16"/>
      <c r="T96" s="35"/>
      <c r="U96" s="46"/>
      <c r="V96" s="46"/>
      <c r="W96" s="46"/>
      <c r="AD96" s="23"/>
      <c r="AE96" s="12"/>
      <c r="AH96" s="12"/>
      <c r="AI96" s="12"/>
    </row>
    <row r="97" spans="1:38" s="9" customFormat="1" ht="15" customHeight="1" x14ac:dyDescent="0.15">
      <c r="A97" s="25"/>
      <c r="B97" s="633" t="s">
        <v>16</v>
      </c>
      <c r="C97" s="634"/>
      <c r="D97" s="634"/>
      <c r="E97" s="634"/>
      <c r="F97" s="626" t="s">
        <v>69</v>
      </c>
      <c r="G97" s="626"/>
      <c r="H97" s="636" t="s">
        <v>485</v>
      </c>
      <c r="I97" s="626"/>
      <c r="J97" s="626"/>
      <c r="K97" s="626"/>
      <c r="L97" s="637" t="s">
        <v>486</v>
      </c>
      <c r="M97" s="634"/>
      <c r="N97" s="634"/>
      <c r="O97" s="634"/>
      <c r="P97" s="638" t="s">
        <v>70</v>
      </c>
      <c r="Q97" s="638"/>
      <c r="R97" s="638" t="s">
        <v>71</v>
      </c>
      <c r="S97" s="638"/>
      <c r="T97" s="638" t="s">
        <v>487</v>
      </c>
      <c r="U97" s="638"/>
      <c r="V97" s="638"/>
      <c r="W97" s="626" t="s">
        <v>488</v>
      </c>
      <c r="X97" s="626"/>
      <c r="Y97" s="626"/>
      <c r="Z97" s="633" t="s">
        <v>489</v>
      </c>
      <c r="AA97" s="634"/>
      <c r="AB97" s="634"/>
      <c r="AD97" s="23" t="s">
        <v>561</v>
      </c>
      <c r="AE97" s="12"/>
      <c r="AH97" s="12"/>
      <c r="AI97" s="12"/>
    </row>
    <row r="98" spans="1:38" s="9" customFormat="1" ht="15" customHeight="1" x14ac:dyDescent="0.15">
      <c r="A98" s="25"/>
      <c r="B98" s="635"/>
      <c r="C98" s="635"/>
      <c r="D98" s="635"/>
      <c r="E98" s="635"/>
      <c r="F98" s="627"/>
      <c r="G98" s="627"/>
      <c r="H98" s="627"/>
      <c r="I98" s="627"/>
      <c r="J98" s="627"/>
      <c r="K98" s="627"/>
      <c r="L98" s="635"/>
      <c r="M98" s="635"/>
      <c r="N98" s="635"/>
      <c r="O98" s="635"/>
      <c r="P98" s="639"/>
      <c r="Q98" s="639"/>
      <c r="R98" s="639"/>
      <c r="S98" s="639"/>
      <c r="T98" s="639"/>
      <c r="U98" s="639"/>
      <c r="V98" s="639"/>
      <c r="W98" s="627"/>
      <c r="X98" s="627"/>
      <c r="Y98" s="627"/>
      <c r="Z98" s="635"/>
      <c r="AA98" s="635"/>
      <c r="AB98" s="635"/>
      <c r="AD98" s="23">
        <v>1</v>
      </c>
      <c r="AE98" s="12"/>
      <c r="AH98" s="12"/>
      <c r="AI98" s="12"/>
    </row>
    <row r="99" spans="1:38" s="9" customFormat="1" ht="15" customHeight="1" x14ac:dyDescent="0.15">
      <c r="A99" s="25"/>
      <c r="B99" s="25"/>
      <c r="C99" s="16"/>
      <c r="D99" s="16"/>
      <c r="AD99" s="23"/>
      <c r="AE99" s="12"/>
      <c r="AH99" s="12"/>
      <c r="AI99" s="12"/>
    </row>
    <row r="100" spans="1:38" s="9" customFormat="1" ht="15" customHeight="1" x14ac:dyDescent="0.15">
      <c r="A100" s="25"/>
      <c r="B100" s="628">
        <v>0</v>
      </c>
      <c r="C100" s="629"/>
      <c r="D100" s="585" t="s">
        <v>596</v>
      </c>
      <c r="E100" s="632"/>
      <c r="F100" s="621">
        <v>0</v>
      </c>
      <c r="G100" s="621"/>
      <c r="H100" s="621">
        <v>0</v>
      </c>
      <c r="I100" s="585"/>
      <c r="J100" s="585"/>
      <c r="K100" s="585"/>
      <c r="L100" s="622">
        <v>0</v>
      </c>
      <c r="M100" s="622"/>
      <c r="N100" s="622"/>
      <c r="O100" s="622"/>
      <c r="P100" s="621">
        <v>0</v>
      </c>
      <c r="Q100" s="621"/>
      <c r="R100" s="621">
        <v>0</v>
      </c>
      <c r="S100" s="621"/>
      <c r="T100" s="621">
        <v>0</v>
      </c>
      <c r="U100" s="621"/>
      <c r="V100" s="621"/>
      <c r="W100" s="621">
        <v>0</v>
      </c>
      <c r="X100" s="621"/>
      <c r="Y100" s="621"/>
      <c r="Z100" s="622">
        <v>0</v>
      </c>
      <c r="AA100" s="622"/>
      <c r="AB100" s="622"/>
      <c r="AD100" s="23" t="s">
        <v>698</v>
      </c>
      <c r="AE100" s="12"/>
      <c r="AH100" s="12"/>
      <c r="AI100" s="12"/>
    </row>
    <row r="101" spans="1:38" s="9" customFormat="1" ht="15" customHeight="1" x14ac:dyDescent="0.15">
      <c r="A101" s="25"/>
      <c r="B101" s="630"/>
      <c r="C101" s="631"/>
      <c r="D101" s="585" t="s">
        <v>597</v>
      </c>
      <c r="E101" s="632"/>
      <c r="F101" s="621"/>
      <c r="G101" s="621"/>
      <c r="H101" s="621"/>
      <c r="I101" s="585"/>
      <c r="J101" s="585"/>
      <c r="K101" s="585"/>
      <c r="L101" s="622"/>
      <c r="M101" s="622"/>
      <c r="N101" s="622"/>
      <c r="O101" s="622"/>
      <c r="P101" s="621"/>
      <c r="Q101" s="621"/>
      <c r="R101" s="621"/>
      <c r="S101" s="621"/>
      <c r="T101" s="621"/>
      <c r="U101" s="621"/>
      <c r="V101" s="621"/>
      <c r="W101" s="621"/>
      <c r="X101" s="621"/>
      <c r="Y101" s="621"/>
      <c r="Z101" s="622"/>
      <c r="AA101" s="622"/>
      <c r="AB101" s="622"/>
      <c r="AD101" s="23">
        <v>1</v>
      </c>
      <c r="AE101" s="12"/>
      <c r="AH101" s="12"/>
      <c r="AI101" s="12"/>
    </row>
    <row r="102" spans="1:38" s="9" customFormat="1" ht="15" customHeight="1" x14ac:dyDescent="0.15">
      <c r="A102" s="25"/>
      <c r="B102" s="25"/>
      <c r="C102" s="16"/>
      <c r="D102" s="16"/>
      <c r="AD102" s="23"/>
      <c r="AE102" s="12"/>
      <c r="AH102" s="12"/>
      <c r="AI102" s="12"/>
    </row>
    <row r="103" spans="1:38" s="9" customFormat="1" ht="15" customHeight="1" x14ac:dyDescent="0.15">
      <c r="A103" s="25"/>
      <c r="B103" s="17" t="s">
        <v>703</v>
      </c>
      <c r="C103" s="16"/>
      <c r="D103" s="16"/>
      <c r="AD103" s="23" t="s">
        <v>704</v>
      </c>
      <c r="AE103" s="12"/>
      <c r="AH103" s="12"/>
      <c r="AI103" s="12"/>
    </row>
    <row r="104" spans="1:38" s="9" customFormat="1" ht="15" customHeight="1" x14ac:dyDescent="0.15">
      <c r="A104" s="25"/>
      <c r="B104" s="17" t="s">
        <v>556</v>
      </c>
      <c r="C104" s="16"/>
      <c r="D104" s="16"/>
      <c r="AD104" s="23" t="s">
        <v>557</v>
      </c>
      <c r="AE104" s="12"/>
      <c r="AH104" s="12"/>
      <c r="AI104" s="12"/>
    </row>
    <row r="105" spans="1:38" s="9" customFormat="1" ht="15" customHeight="1" x14ac:dyDescent="0.15">
      <c r="A105" s="25"/>
      <c r="B105" s="17" t="s">
        <v>520</v>
      </c>
      <c r="C105" s="16"/>
      <c r="D105" s="16"/>
      <c r="AD105" s="23" t="s">
        <v>490</v>
      </c>
      <c r="AE105" s="12"/>
      <c r="AH105" s="12"/>
      <c r="AI105" s="12"/>
    </row>
    <row r="106" spans="1:38" s="9" customFormat="1" ht="15" customHeight="1" x14ac:dyDescent="0.15">
      <c r="A106" s="25"/>
      <c r="B106" s="25"/>
      <c r="C106" s="16"/>
      <c r="D106" s="16"/>
      <c r="AD106" s="23"/>
      <c r="AE106" s="12"/>
      <c r="AH106" s="12"/>
      <c r="AI106" s="12"/>
    </row>
    <row r="107" spans="1:38" s="9" customFormat="1" ht="15" customHeight="1" x14ac:dyDescent="0.15">
      <c r="A107" s="25"/>
      <c r="B107" s="593" t="s">
        <v>16</v>
      </c>
      <c r="C107" s="593"/>
      <c r="D107" s="593"/>
      <c r="E107" s="593"/>
      <c r="F107" s="553" t="s">
        <v>491</v>
      </c>
      <c r="G107" s="553"/>
      <c r="H107" s="553"/>
      <c r="I107" s="553"/>
      <c r="J107" s="553" t="s">
        <v>492</v>
      </c>
      <c r="K107" s="553"/>
      <c r="L107" s="553"/>
      <c r="M107" s="553"/>
      <c r="N107" s="553"/>
      <c r="O107" s="413" t="s">
        <v>72</v>
      </c>
      <c r="P107" s="413"/>
      <c r="Q107" s="413"/>
      <c r="R107" s="413"/>
      <c r="S107" s="413"/>
      <c r="T107" s="553" t="s">
        <v>73</v>
      </c>
      <c r="U107" s="553"/>
      <c r="V107" s="553"/>
      <c r="W107" s="553"/>
      <c r="X107" s="553"/>
      <c r="Y107" s="413" t="s">
        <v>74</v>
      </c>
      <c r="Z107" s="413"/>
      <c r="AA107" s="413"/>
      <c r="AB107" s="413"/>
      <c r="AD107" s="23" t="s">
        <v>897</v>
      </c>
      <c r="AE107" s="12"/>
      <c r="AH107" s="12"/>
      <c r="AI107" s="12"/>
    </row>
    <row r="108" spans="1:38" s="9" customFormat="1" ht="15" customHeight="1" x14ac:dyDescent="0.15">
      <c r="A108" s="25"/>
      <c r="B108" s="25"/>
      <c r="C108" s="16"/>
      <c r="D108" s="16"/>
      <c r="AD108" s="23"/>
      <c r="AE108" s="12"/>
      <c r="AH108" s="12"/>
      <c r="AI108" s="12"/>
    </row>
    <row r="109" spans="1:38" s="9" customFormat="1" ht="15" customHeight="1" x14ac:dyDescent="0.15">
      <c r="A109" s="25"/>
      <c r="B109" s="585"/>
      <c r="C109" s="585"/>
      <c r="D109" s="585"/>
      <c r="E109" s="585"/>
      <c r="F109" s="586"/>
      <c r="G109" s="587"/>
      <c r="H109" s="587"/>
      <c r="I109" s="587"/>
      <c r="J109" s="586"/>
      <c r="K109" s="587"/>
      <c r="L109" s="587"/>
      <c r="M109" s="587"/>
      <c r="N109" s="587"/>
      <c r="O109" s="588"/>
      <c r="P109" s="589"/>
      <c r="Q109" s="589"/>
      <c r="R109" s="589"/>
      <c r="S109" s="589"/>
      <c r="T109" s="586"/>
      <c r="U109" s="586"/>
      <c r="V109" s="586"/>
      <c r="W109" s="586"/>
      <c r="X109" s="586"/>
      <c r="Y109" s="590"/>
      <c r="Z109" s="591"/>
      <c r="AA109" s="591"/>
      <c r="AB109" s="592"/>
      <c r="AD109" s="23" t="s">
        <v>76</v>
      </c>
      <c r="AE109" s="12"/>
      <c r="AH109" s="12"/>
      <c r="AI109" s="12"/>
      <c r="AL109" s="62" t="s">
        <v>75</v>
      </c>
    </row>
    <row r="110" spans="1:38" s="9" customFormat="1" ht="15" customHeight="1" x14ac:dyDescent="0.15">
      <c r="A110" s="25"/>
      <c r="B110" s="25"/>
      <c r="C110" s="16"/>
      <c r="D110" s="16"/>
      <c r="AD110" s="23"/>
      <c r="AH110" s="12"/>
      <c r="AI110" s="12"/>
    </row>
    <row r="111" spans="1:38" s="9" customFormat="1" ht="15" customHeight="1" x14ac:dyDescent="0.15">
      <c r="A111" s="25"/>
      <c r="B111" s="25"/>
      <c r="C111" s="16"/>
      <c r="D111" s="16"/>
      <c r="AD111" s="23"/>
      <c r="AE111" s="12"/>
      <c r="AH111" s="12"/>
      <c r="AI111" s="12"/>
    </row>
    <row r="112" spans="1:38" s="9" customFormat="1" ht="15" customHeight="1" x14ac:dyDescent="0.15">
      <c r="A112" s="25"/>
      <c r="B112" s="63" t="s">
        <v>78</v>
      </c>
      <c r="C112" s="16"/>
      <c r="D112" s="16"/>
      <c r="AD112" s="23" t="s">
        <v>493</v>
      </c>
      <c r="AE112" s="12"/>
      <c r="AH112" s="12"/>
      <c r="AI112" s="12"/>
    </row>
    <row r="113" spans="1:35" s="9" customFormat="1" ht="15" customHeight="1" x14ac:dyDescent="0.15">
      <c r="A113" s="25"/>
      <c r="B113" s="63" t="s">
        <v>77</v>
      </c>
      <c r="C113" s="16"/>
      <c r="D113" s="16"/>
      <c r="AD113" s="23" t="s">
        <v>99</v>
      </c>
      <c r="AE113" s="12"/>
      <c r="AH113" s="12"/>
      <c r="AI113" s="12"/>
    </row>
    <row r="114" spans="1:35" s="9" customFormat="1" ht="15" customHeight="1" x14ac:dyDescent="0.15">
      <c r="A114" s="25"/>
      <c r="B114" s="63" t="s">
        <v>90</v>
      </c>
      <c r="C114" s="16"/>
      <c r="D114" s="16"/>
      <c r="AD114" s="23" t="s">
        <v>494</v>
      </c>
      <c r="AE114" s="12"/>
      <c r="AH114" s="12"/>
      <c r="AI114" s="12"/>
    </row>
    <row r="115" spans="1:35" s="9" customFormat="1" ht="15" customHeight="1" x14ac:dyDescent="0.15">
      <c r="A115" s="25"/>
      <c r="B115" s="63" t="s">
        <v>79</v>
      </c>
      <c r="C115" s="63"/>
      <c r="D115" s="64"/>
      <c r="E115" s="64"/>
      <c r="F115" s="65"/>
      <c r="G115" s="46"/>
      <c r="H115" s="66"/>
      <c r="I115" s="46"/>
      <c r="J115" s="46"/>
      <c r="K115" s="46"/>
      <c r="L115" s="47"/>
      <c r="M115" s="47"/>
      <c r="N115" s="48"/>
      <c r="O115" s="48"/>
      <c r="P115" s="48"/>
      <c r="Q115" s="46"/>
      <c r="R115" s="46"/>
      <c r="S115" s="67"/>
      <c r="T115" s="66"/>
      <c r="U115" s="17"/>
      <c r="V115" s="17"/>
      <c r="W115" s="17"/>
      <c r="X115" s="17"/>
      <c r="Y115" s="17"/>
      <c r="Z115" s="17"/>
      <c r="AA115" s="17"/>
      <c r="AB115" s="17"/>
      <c r="AD115" s="23" t="s">
        <v>91</v>
      </c>
      <c r="AE115" s="12"/>
      <c r="AH115" s="12"/>
      <c r="AI115" s="12"/>
    </row>
    <row r="116" spans="1:35" s="9" customFormat="1" ht="15" customHeight="1" x14ac:dyDescent="0.15">
      <c r="A116" s="25"/>
      <c r="B116" s="512" t="s">
        <v>80</v>
      </c>
      <c r="C116" s="513"/>
      <c r="D116" s="513"/>
      <c r="E116" s="513"/>
      <c r="F116" s="513"/>
      <c r="G116" s="514"/>
      <c r="H116" s="68" t="s">
        <v>81</v>
      </c>
      <c r="I116" s="69" t="s">
        <v>0</v>
      </c>
      <c r="J116" s="515"/>
      <c r="K116" s="515"/>
      <c r="L116" s="515"/>
      <c r="M116" s="516" t="s">
        <v>82</v>
      </c>
      <c r="N116" s="517"/>
      <c r="O116" s="518" t="s">
        <v>83</v>
      </c>
      <c r="P116" s="518"/>
      <c r="Q116" s="518"/>
      <c r="R116" s="518"/>
      <c r="S116" s="518"/>
      <c r="T116" s="518"/>
      <c r="U116" s="68" t="s">
        <v>84</v>
      </c>
      <c r="V116" s="69" t="s">
        <v>0</v>
      </c>
      <c r="W116" s="515"/>
      <c r="X116" s="515"/>
      <c r="Y116" s="515"/>
      <c r="Z116" s="516" t="s">
        <v>82</v>
      </c>
      <c r="AA116" s="517"/>
      <c r="AB116" s="17"/>
      <c r="AD116" s="23" t="s">
        <v>495</v>
      </c>
      <c r="AE116" s="12"/>
      <c r="AH116" s="12"/>
      <c r="AI116" s="12"/>
    </row>
    <row r="117" spans="1:35" s="9" customFormat="1" ht="15" customHeight="1" x14ac:dyDescent="0.15">
      <c r="A117" s="25"/>
      <c r="B117" s="570" t="s">
        <v>85</v>
      </c>
      <c r="C117" s="571"/>
      <c r="D117" s="571"/>
      <c r="E117" s="571"/>
      <c r="F117" s="571"/>
      <c r="G117" s="572"/>
      <c r="H117" s="70" t="s">
        <v>86</v>
      </c>
      <c r="I117" s="71" t="s">
        <v>0</v>
      </c>
      <c r="J117" s="573"/>
      <c r="K117" s="573"/>
      <c r="L117" s="573"/>
      <c r="M117" s="574" t="s">
        <v>82</v>
      </c>
      <c r="N117" s="575"/>
      <c r="O117" s="576" t="s">
        <v>87</v>
      </c>
      <c r="P117" s="576"/>
      <c r="Q117" s="576"/>
      <c r="R117" s="576"/>
      <c r="S117" s="576"/>
      <c r="T117" s="576"/>
      <c r="U117" s="70" t="s">
        <v>88</v>
      </c>
      <c r="V117" s="71" t="s">
        <v>89</v>
      </c>
      <c r="W117" s="577"/>
      <c r="X117" s="577"/>
      <c r="Y117" s="577"/>
      <c r="Z117" s="578" t="s">
        <v>82</v>
      </c>
      <c r="AA117" s="579"/>
      <c r="AB117" s="17"/>
      <c r="AD117" s="23">
        <v>1</v>
      </c>
      <c r="AE117" s="12"/>
      <c r="AH117" s="12"/>
      <c r="AI117" s="12"/>
    </row>
    <row r="118" spans="1:35" s="9" customFormat="1" ht="15" customHeight="1" x14ac:dyDescent="0.15">
      <c r="A118" s="25"/>
      <c r="B118" s="25"/>
      <c r="C118" s="16"/>
      <c r="D118" s="16"/>
      <c r="AD118" s="23"/>
      <c r="AE118" s="12"/>
      <c r="AH118" s="12"/>
      <c r="AI118" s="12"/>
    </row>
    <row r="119" spans="1:35" s="9" customFormat="1" ht="15" customHeight="1" x14ac:dyDescent="0.15">
      <c r="A119" s="25"/>
      <c r="B119" s="25"/>
      <c r="C119" s="16"/>
      <c r="D119" s="16"/>
      <c r="AD119" s="23"/>
      <c r="AE119" s="12"/>
      <c r="AH119" s="12"/>
      <c r="AI119" s="12"/>
    </row>
    <row r="120" spans="1:35" s="9" customFormat="1" ht="15" customHeight="1" x14ac:dyDescent="0.15">
      <c r="A120" s="25"/>
      <c r="B120" s="25"/>
      <c r="C120" s="16"/>
      <c r="D120" s="16"/>
      <c r="AD120" s="23"/>
      <c r="AE120" s="12"/>
      <c r="AH120" s="12"/>
      <c r="AI120" s="12"/>
    </row>
    <row r="121" spans="1:35" s="9" customFormat="1" ht="15" customHeight="1" x14ac:dyDescent="0.15">
      <c r="A121" s="25"/>
      <c r="B121" s="63" t="s">
        <v>93</v>
      </c>
      <c r="C121" s="16"/>
      <c r="D121" s="16"/>
      <c r="AD121" s="23" t="s">
        <v>496</v>
      </c>
      <c r="AE121" s="12"/>
      <c r="AH121" s="12"/>
      <c r="AI121" s="12"/>
    </row>
    <row r="122" spans="1:35" s="9" customFormat="1" ht="15" customHeight="1" x14ac:dyDescent="0.15">
      <c r="A122" s="25"/>
      <c r="B122" s="63" t="s">
        <v>92</v>
      </c>
      <c r="C122" s="16"/>
      <c r="D122" s="16"/>
      <c r="AD122" s="23" t="s">
        <v>98</v>
      </c>
      <c r="AE122" s="12"/>
      <c r="AH122" s="12"/>
      <c r="AI122" s="12"/>
    </row>
    <row r="123" spans="1:35" s="9" customFormat="1" ht="15" customHeight="1" x14ac:dyDescent="0.15">
      <c r="A123" s="25"/>
      <c r="B123" s="512" t="s">
        <v>94</v>
      </c>
      <c r="C123" s="513"/>
      <c r="D123" s="513"/>
      <c r="E123" s="513"/>
      <c r="F123" s="513"/>
      <c r="G123" s="514"/>
      <c r="H123" s="68" t="s">
        <v>497</v>
      </c>
      <c r="I123" s="69" t="s">
        <v>26</v>
      </c>
      <c r="J123" s="515"/>
      <c r="K123" s="515"/>
      <c r="L123" s="515"/>
      <c r="M123" s="516"/>
      <c r="N123" s="517"/>
      <c r="O123" s="580" t="s">
        <v>750</v>
      </c>
      <c r="P123" s="518"/>
      <c r="Q123" s="518"/>
      <c r="R123" s="518"/>
      <c r="S123" s="518"/>
      <c r="T123" s="581"/>
      <c r="U123" s="68" t="s">
        <v>755</v>
      </c>
      <c r="V123" s="69" t="s">
        <v>26</v>
      </c>
      <c r="W123" s="582"/>
      <c r="X123" s="582"/>
      <c r="Y123" s="582"/>
      <c r="Z123" s="583" t="s">
        <v>27</v>
      </c>
      <c r="AA123" s="584"/>
      <c r="AD123" s="23" t="s">
        <v>756</v>
      </c>
      <c r="AE123" s="12"/>
      <c r="AH123" s="12"/>
      <c r="AI123" s="12"/>
    </row>
    <row r="124" spans="1:35" s="9" customFormat="1" ht="15" customHeight="1" x14ac:dyDescent="0.15">
      <c r="A124" s="25"/>
      <c r="B124" s="560" t="s">
        <v>95</v>
      </c>
      <c r="C124" s="561"/>
      <c r="D124" s="561"/>
      <c r="E124" s="561"/>
      <c r="F124" s="561"/>
      <c r="G124" s="562"/>
      <c r="H124" s="260" t="s">
        <v>96</v>
      </c>
      <c r="I124" s="261" t="s">
        <v>26</v>
      </c>
      <c r="J124" s="563"/>
      <c r="K124" s="563"/>
      <c r="L124" s="563"/>
      <c r="M124" s="564"/>
      <c r="N124" s="565"/>
      <c r="O124" s="566" t="s">
        <v>751</v>
      </c>
      <c r="P124" s="567"/>
      <c r="Q124" s="567"/>
      <c r="R124" s="567"/>
      <c r="S124" s="567"/>
      <c r="T124" s="568"/>
      <c r="U124" s="260" t="s">
        <v>754</v>
      </c>
      <c r="V124" s="261" t="s">
        <v>26</v>
      </c>
      <c r="W124" s="569"/>
      <c r="X124" s="569"/>
      <c r="Y124" s="569"/>
      <c r="Z124" s="564" t="s">
        <v>27</v>
      </c>
      <c r="AA124" s="565"/>
      <c r="AD124" s="23">
        <v>1</v>
      </c>
      <c r="AE124" s="12"/>
      <c r="AH124" s="12"/>
      <c r="AI124" s="12"/>
    </row>
    <row r="125" spans="1:35" s="9" customFormat="1" ht="15" customHeight="1" x14ac:dyDescent="0.15">
      <c r="A125" s="25"/>
      <c r="B125" s="493" t="s">
        <v>97</v>
      </c>
      <c r="C125" s="494"/>
      <c r="D125" s="494"/>
      <c r="E125" s="494"/>
      <c r="F125" s="494"/>
      <c r="G125" s="495"/>
      <c r="H125" s="255" t="s">
        <v>498</v>
      </c>
      <c r="I125" s="257" t="s">
        <v>26</v>
      </c>
      <c r="J125" s="496"/>
      <c r="K125" s="496"/>
      <c r="L125" s="496"/>
      <c r="M125" s="497"/>
      <c r="N125" s="498"/>
      <c r="O125" s="499" t="s">
        <v>752</v>
      </c>
      <c r="P125" s="500"/>
      <c r="Q125" s="500"/>
      <c r="R125" s="500"/>
      <c r="S125" s="500"/>
      <c r="T125" s="501"/>
      <c r="U125" s="259" t="s">
        <v>753</v>
      </c>
      <c r="V125" s="257" t="s">
        <v>26</v>
      </c>
      <c r="W125" s="559"/>
      <c r="X125" s="559"/>
      <c r="Y125" s="559"/>
      <c r="Z125" s="497" t="s">
        <v>27</v>
      </c>
      <c r="AA125" s="498"/>
      <c r="AD125" s="23">
        <v>2</v>
      </c>
      <c r="AE125" s="12"/>
      <c r="AH125" s="12"/>
      <c r="AI125" s="12"/>
    </row>
    <row r="126" spans="1:35" s="9" customFormat="1" ht="15" customHeight="1" x14ac:dyDescent="0.15">
      <c r="A126" s="25"/>
      <c r="B126" s="25"/>
      <c r="C126" s="16"/>
      <c r="D126" s="16"/>
      <c r="AD126" s="23"/>
      <c r="AE126" s="12"/>
      <c r="AH126" s="12"/>
      <c r="AI126" s="12"/>
    </row>
    <row r="127" spans="1:35" s="9" customFormat="1" ht="15" customHeight="1" x14ac:dyDescent="0.15">
      <c r="A127" s="25"/>
      <c r="B127" s="25"/>
      <c r="C127" s="16"/>
      <c r="D127" s="16"/>
      <c r="AD127" s="23"/>
      <c r="AE127" s="12"/>
      <c r="AH127" s="12"/>
      <c r="AI127" s="12"/>
    </row>
    <row r="128" spans="1:35" s="9" customFormat="1" ht="15" customHeight="1" x14ac:dyDescent="0.15">
      <c r="A128" s="25"/>
      <c r="B128" s="63" t="s">
        <v>109</v>
      </c>
      <c r="C128" s="16"/>
      <c r="D128" s="16"/>
      <c r="AD128" s="23" t="s">
        <v>110</v>
      </c>
      <c r="AE128" s="12"/>
      <c r="AH128" s="12"/>
      <c r="AI128" s="12"/>
    </row>
    <row r="129" spans="1:35" s="9" customFormat="1" ht="15" customHeight="1" x14ac:dyDescent="0.15">
      <c r="A129" s="25"/>
      <c r="B129" s="63" t="s">
        <v>100</v>
      </c>
      <c r="C129" s="63"/>
      <c r="D129" s="64"/>
      <c r="E129" s="64"/>
      <c r="F129" s="63"/>
      <c r="G129" s="46"/>
      <c r="H129" s="66"/>
      <c r="I129" s="46"/>
      <c r="J129" s="46"/>
      <c r="K129" s="46"/>
      <c r="L129" s="47"/>
      <c r="M129" s="48"/>
      <c r="N129" s="48"/>
      <c r="O129" s="48"/>
      <c r="P129" s="44"/>
      <c r="Q129" s="46"/>
      <c r="R129" s="46"/>
      <c r="S129" s="67"/>
      <c r="T129" s="67"/>
      <c r="U129" s="67"/>
      <c r="V129" s="66"/>
      <c r="W129" s="17"/>
      <c r="X129" s="17"/>
      <c r="Y129" s="17"/>
      <c r="Z129" s="17"/>
      <c r="AA129" s="17"/>
      <c r="AB129" s="17"/>
      <c r="AD129" s="23" t="s">
        <v>602</v>
      </c>
      <c r="AE129" s="12"/>
      <c r="AH129" s="12"/>
      <c r="AI129" s="12"/>
    </row>
    <row r="130" spans="1:35" s="9" customFormat="1" ht="15" customHeight="1" x14ac:dyDescent="0.15">
      <c r="A130" s="25"/>
      <c r="B130" s="17">
        <v>1</v>
      </c>
      <c r="C130" s="16">
        <v>2</v>
      </c>
      <c r="D130" s="17">
        <v>3</v>
      </c>
      <c r="E130" s="16">
        <v>4</v>
      </c>
      <c r="F130" s="17">
        <v>5</v>
      </c>
      <c r="G130" s="16">
        <v>6</v>
      </c>
      <c r="H130" s="17">
        <v>7</v>
      </c>
      <c r="I130" s="16">
        <v>8</v>
      </c>
      <c r="J130" s="17">
        <v>9</v>
      </c>
      <c r="K130" s="16">
        <v>10</v>
      </c>
      <c r="L130" s="17">
        <v>11</v>
      </c>
      <c r="M130" s="16">
        <v>12</v>
      </c>
      <c r="N130" s="17">
        <v>13</v>
      </c>
      <c r="O130" s="16">
        <v>14</v>
      </c>
      <c r="P130" s="17">
        <v>15</v>
      </c>
      <c r="Q130" s="16">
        <v>16</v>
      </c>
      <c r="R130" s="17">
        <v>17</v>
      </c>
      <c r="S130" s="16">
        <v>18</v>
      </c>
      <c r="AD130" s="23"/>
      <c r="AE130" s="12"/>
      <c r="AH130" s="12"/>
      <c r="AI130" s="12"/>
    </row>
    <row r="131" spans="1:35" s="9" customFormat="1" ht="15" customHeight="1" x14ac:dyDescent="0.15">
      <c r="A131" s="25"/>
      <c r="B131" s="553" t="s">
        <v>101</v>
      </c>
      <c r="C131" s="553"/>
      <c r="D131" s="553"/>
      <c r="E131" s="553"/>
      <c r="F131" s="553"/>
      <c r="G131" s="553"/>
      <c r="H131" s="553"/>
      <c r="I131" s="553"/>
      <c r="J131" s="553"/>
      <c r="K131" s="553"/>
      <c r="L131" s="553"/>
      <c r="M131" s="553"/>
      <c r="N131" s="553"/>
      <c r="O131" s="553"/>
      <c r="P131" s="553"/>
      <c r="Q131" s="553"/>
      <c r="R131" s="553"/>
      <c r="S131" s="553"/>
      <c r="T131" s="553" t="s">
        <v>102</v>
      </c>
      <c r="U131" s="553"/>
      <c r="V131" s="553"/>
      <c r="W131" s="553"/>
      <c r="X131" s="553"/>
      <c r="Y131" s="553"/>
      <c r="Z131" s="553"/>
      <c r="AA131" s="553"/>
      <c r="AB131" s="553"/>
      <c r="AD131" s="23" t="s">
        <v>501</v>
      </c>
      <c r="AE131" s="12"/>
      <c r="AH131" s="12"/>
      <c r="AI131" s="12"/>
    </row>
    <row r="132" spans="1:35" s="9" customFormat="1" ht="15" customHeight="1" x14ac:dyDescent="0.15">
      <c r="A132" s="25"/>
      <c r="B132" s="439"/>
      <c r="C132" s="440"/>
      <c r="D132" s="440"/>
      <c r="E132" s="440"/>
      <c r="F132" s="440"/>
      <c r="G132" s="440"/>
      <c r="H132" s="440"/>
      <c r="I132" s="440"/>
      <c r="J132" s="440"/>
      <c r="K132" s="440"/>
      <c r="L132" s="440"/>
      <c r="M132" s="440"/>
      <c r="N132" s="440"/>
      <c r="O132" s="440"/>
      <c r="P132" s="440"/>
      <c r="Q132" s="440"/>
      <c r="R132" s="440"/>
      <c r="S132" s="440"/>
      <c r="T132" s="486" t="s">
        <v>111</v>
      </c>
      <c r="U132" s="487"/>
      <c r="V132" s="554"/>
      <c r="W132" s="555"/>
      <c r="X132" s="555"/>
      <c r="Y132" s="555"/>
      <c r="Z132" s="556"/>
      <c r="AA132" s="557" t="s">
        <v>104</v>
      </c>
      <c r="AB132" s="558"/>
      <c r="AD132" s="23">
        <v>1</v>
      </c>
      <c r="AE132" s="12"/>
      <c r="AH132" s="12"/>
      <c r="AI132" s="12"/>
    </row>
    <row r="133" spans="1:35" s="9" customFormat="1" ht="15" customHeight="1" x14ac:dyDescent="0.15">
      <c r="A133" s="25"/>
      <c r="B133" s="442"/>
      <c r="C133" s="443"/>
      <c r="D133" s="443"/>
      <c r="E133" s="443"/>
      <c r="F133" s="443"/>
      <c r="G133" s="443"/>
      <c r="H133" s="443"/>
      <c r="I133" s="443"/>
      <c r="J133" s="443"/>
      <c r="K133" s="443"/>
      <c r="L133" s="443"/>
      <c r="M133" s="443"/>
      <c r="N133" s="443"/>
      <c r="O133" s="443"/>
      <c r="P133" s="443"/>
      <c r="Q133" s="443"/>
      <c r="R133" s="443"/>
      <c r="S133" s="443"/>
      <c r="T133" s="490" t="s">
        <v>112</v>
      </c>
      <c r="U133" s="491"/>
      <c r="V133" s="507"/>
      <c r="W133" s="508"/>
      <c r="X133" s="508"/>
      <c r="Y133" s="508"/>
      <c r="Z133" s="509"/>
      <c r="AA133" s="510" t="s">
        <v>113</v>
      </c>
      <c r="AB133" s="511"/>
      <c r="AD133" s="23">
        <v>2</v>
      </c>
      <c r="AE133" s="12"/>
      <c r="AH133" s="12"/>
      <c r="AI133" s="12"/>
    </row>
    <row r="134" spans="1:35" s="9" customFormat="1" ht="15" customHeight="1" x14ac:dyDescent="0.15">
      <c r="A134" s="25"/>
      <c r="B134" s="442"/>
      <c r="C134" s="443"/>
      <c r="D134" s="443"/>
      <c r="E134" s="443"/>
      <c r="F134" s="443"/>
      <c r="G134" s="443"/>
      <c r="H134" s="443"/>
      <c r="I134" s="443"/>
      <c r="J134" s="443"/>
      <c r="K134" s="443"/>
      <c r="L134" s="443"/>
      <c r="M134" s="443"/>
      <c r="N134" s="443"/>
      <c r="O134" s="443"/>
      <c r="P134" s="443"/>
      <c r="Q134" s="443"/>
      <c r="R134" s="443"/>
      <c r="S134" s="443"/>
      <c r="T134" s="490" t="s">
        <v>114</v>
      </c>
      <c r="U134" s="491"/>
      <c r="V134" s="507"/>
      <c r="W134" s="508"/>
      <c r="X134" s="508"/>
      <c r="Y134" s="508"/>
      <c r="Z134" s="509"/>
      <c r="AA134" s="510" t="s">
        <v>113</v>
      </c>
      <c r="AB134" s="511"/>
      <c r="AD134" s="23">
        <v>3</v>
      </c>
      <c r="AE134" s="12"/>
      <c r="AH134" s="12"/>
      <c r="AI134" s="12"/>
    </row>
    <row r="135" spans="1:35" s="9" customFormat="1" ht="15" customHeight="1" x14ac:dyDescent="0.15">
      <c r="A135" s="25"/>
      <c r="B135" s="442"/>
      <c r="C135" s="443"/>
      <c r="D135" s="443"/>
      <c r="E135" s="443"/>
      <c r="F135" s="443"/>
      <c r="G135" s="443"/>
      <c r="H135" s="443"/>
      <c r="I135" s="443"/>
      <c r="J135" s="443"/>
      <c r="K135" s="443"/>
      <c r="L135" s="443"/>
      <c r="M135" s="443"/>
      <c r="N135" s="443"/>
      <c r="O135" s="443"/>
      <c r="P135" s="443"/>
      <c r="Q135" s="443"/>
      <c r="R135" s="443"/>
      <c r="S135" s="443"/>
      <c r="T135" s="490" t="s">
        <v>115</v>
      </c>
      <c r="U135" s="491"/>
      <c r="V135" s="507"/>
      <c r="W135" s="508"/>
      <c r="X135" s="508"/>
      <c r="Y135" s="508"/>
      <c r="Z135" s="509"/>
      <c r="AA135" s="510" t="s">
        <v>113</v>
      </c>
      <c r="AB135" s="511"/>
      <c r="AD135" s="23">
        <v>4</v>
      </c>
      <c r="AE135" s="12"/>
      <c r="AH135" s="12"/>
      <c r="AI135" s="12"/>
    </row>
    <row r="136" spans="1:35" s="9" customFormat="1" ht="15" customHeight="1" x14ac:dyDescent="0.15">
      <c r="A136" s="25"/>
      <c r="B136" s="442"/>
      <c r="C136" s="443"/>
      <c r="D136" s="443"/>
      <c r="E136" s="443"/>
      <c r="F136" s="443"/>
      <c r="G136" s="443"/>
      <c r="H136" s="443"/>
      <c r="I136" s="443"/>
      <c r="J136" s="443"/>
      <c r="K136" s="443"/>
      <c r="L136" s="443"/>
      <c r="M136" s="443"/>
      <c r="N136" s="443"/>
      <c r="O136" s="443"/>
      <c r="P136" s="443"/>
      <c r="Q136" s="443"/>
      <c r="R136" s="443"/>
      <c r="S136" s="443"/>
      <c r="T136" s="490" t="s">
        <v>116</v>
      </c>
      <c r="U136" s="491"/>
      <c r="V136" s="507"/>
      <c r="W136" s="508"/>
      <c r="X136" s="508"/>
      <c r="Y136" s="508"/>
      <c r="Z136" s="509"/>
      <c r="AA136" s="510" t="s">
        <v>113</v>
      </c>
      <c r="AB136" s="511"/>
      <c r="AD136" s="23">
        <v>5</v>
      </c>
      <c r="AE136" s="12"/>
      <c r="AH136" s="12"/>
      <c r="AI136" s="12"/>
    </row>
    <row r="137" spans="1:35" s="9" customFormat="1" ht="15" customHeight="1" x14ac:dyDescent="0.15">
      <c r="A137" s="25"/>
      <c r="B137" s="442"/>
      <c r="C137" s="443"/>
      <c r="D137" s="443"/>
      <c r="E137" s="443"/>
      <c r="F137" s="443"/>
      <c r="G137" s="443"/>
      <c r="H137" s="443"/>
      <c r="I137" s="443"/>
      <c r="J137" s="443"/>
      <c r="K137" s="443"/>
      <c r="L137" s="443"/>
      <c r="M137" s="443"/>
      <c r="N137" s="443"/>
      <c r="O137" s="443"/>
      <c r="P137" s="443"/>
      <c r="Q137" s="443"/>
      <c r="R137" s="443"/>
      <c r="S137" s="443"/>
      <c r="T137" s="490"/>
      <c r="U137" s="491"/>
      <c r="V137" s="507"/>
      <c r="W137" s="508"/>
      <c r="X137" s="508"/>
      <c r="Y137" s="508"/>
      <c r="Z137" s="509"/>
      <c r="AA137" s="510"/>
      <c r="AB137" s="511"/>
      <c r="AD137" s="23">
        <v>6</v>
      </c>
      <c r="AE137" s="12"/>
      <c r="AH137" s="12"/>
      <c r="AI137" s="12"/>
    </row>
    <row r="138" spans="1:35" s="9" customFormat="1" ht="15" customHeight="1" x14ac:dyDescent="0.15">
      <c r="A138" s="25"/>
      <c r="B138" s="442"/>
      <c r="C138" s="443"/>
      <c r="D138" s="443"/>
      <c r="E138" s="443"/>
      <c r="F138" s="443"/>
      <c r="G138" s="443"/>
      <c r="H138" s="443"/>
      <c r="I138" s="443"/>
      <c r="J138" s="443"/>
      <c r="K138" s="443"/>
      <c r="L138" s="443"/>
      <c r="M138" s="443"/>
      <c r="N138" s="443"/>
      <c r="O138" s="443"/>
      <c r="P138" s="443"/>
      <c r="Q138" s="443"/>
      <c r="R138" s="443"/>
      <c r="S138" s="443"/>
      <c r="T138" s="490" t="s">
        <v>106</v>
      </c>
      <c r="U138" s="491"/>
      <c r="V138" s="507"/>
      <c r="W138" s="508"/>
      <c r="X138" s="508"/>
      <c r="Y138" s="508"/>
      <c r="Z138" s="509"/>
      <c r="AA138" s="510" t="s">
        <v>107</v>
      </c>
      <c r="AB138" s="511"/>
      <c r="AD138" s="23">
        <v>7</v>
      </c>
      <c r="AE138" s="12"/>
      <c r="AH138" s="12"/>
      <c r="AI138" s="12"/>
    </row>
    <row r="139" spans="1:35" s="9" customFormat="1" ht="15" customHeight="1" x14ac:dyDescent="0.15">
      <c r="A139" s="25"/>
      <c r="B139" s="442"/>
      <c r="C139" s="443"/>
      <c r="D139" s="443"/>
      <c r="E139" s="443"/>
      <c r="F139" s="443"/>
      <c r="G139" s="443"/>
      <c r="H139" s="443"/>
      <c r="I139" s="443"/>
      <c r="J139" s="443"/>
      <c r="K139" s="443"/>
      <c r="L139" s="443"/>
      <c r="M139" s="443"/>
      <c r="N139" s="443"/>
      <c r="O139" s="443"/>
      <c r="P139" s="443"/>
      <c r="Q139" s="443"/>
      <c r="R139" s="443"/>
      <c r="S139" s="443"/>
      <c r="T139" s="490"/>
      <c r="U139" s="491"/>
      <c r="V139" s="507"/>
      <c r="W139" s="508"/>
      <c r="X139" s="508"/>
      <c r="Y139" s="508"/>
      <c r="Z139" s="509"/>
      <c r="AA139" s="510"/>
      <c r="AB139" s="511"/>
      <c r="AD139" s="23">
        <v>8</v>
      </c>
      <c r="AE139" s="12"/>
      <c r="AH139" s="12"/>
      <c r="AI139" s="12"/>
    </row>
    <row r="140" spans="1:35" s="9" customFormat="1" ht="15" customHeight="1" x14ac:dyDescent="0.15">
      <c r="A140" s="25"/>
      <c r="B140" s="442"/>
      <c r="C140" s="443"/>
      <c r="D140" s="443"/>
      <c r="E140" s="443"/>
      <c r="F140" s="443"/>
      <c r="G140" s="443"/>
      <c r="H140" s="443"/>
      <c r="I140" s="443"/>
      <c r="J140" s="443"/>
      <c r="K140" s="443"/>
      <c r="L140" s="443"/>
      <c r="M140" s="443"/>
      <c r="N140" s="443"/>
      <c r="O140" s="443"/>
      <c r="P140" s="443"/>
      <c r="Q140" s="443"/>
      <c r="R140" s="443"/>
      <c r="S140" s="443"/>
      <c r="T140" s="542" t="s">
        <v>108</v>
      </c>
      <c r="U140" s="543"/>
      <c r="V140" s="546"/>
      <c r="W140" s="547"/>
      <c r="X140" s="547"/>
      <c r="Y140" s="547"/>
      <c r="Z140" s="548"/>
      <c r="AA140" s="520"/>
      <c r="AB140" s="521"/>
      <c r="AD140" s="23">
        <v>9</v>
      </c>
      <c r="AE140" s="12"/>
      <c r="AH140" s="12"/>
      <c r="AI140" s="12"/>
    </row>
    <row r="141" spans="1:35" s="9" customFormat="1" ht="15" customHeight="1" x14ac:dyDescent="0.15">
      <c r="A141" s="25"/>
      <c r="B141" s="445"/>
      <c r="C141" s="446"/>
      <c r="D141" s="446"/>
      <c r="E141" s="446"/>
      <c r="F141" s="446"/>
      <c r="G141" s="446"/>
      <c r="H141" s="446"/>
      <c r="I141" s="446"/>
      <c r="J141" s="446"/>
      <c r="K141" s="446"/>
      <c r="L141" s="446"/>
      <c r="M141" s="446"/>
      <c r="N141" s="446"/>
      <c r="O141" s="446"/>
      <c r="P141" s="446"/>
      <c r="Q141" s="446"/>
      <c r="R141" s="446"/>
      <c r="S141" s="446"/>
      <c r="T141" s="544"/>
      <c r="U141" s="545"/>
      <c r="V141" s="549"/>
      <c r="W141" s="550"/>
      <c r="X141" s="550"/>
      <c r="Y141" s="550"/>
      <c r="Z141" s="551"/>
      <c r="AA141" s="522"/>
      <c r="AB141" s="523"/>
      <c r="AD141" s="23">
        <v>10</v>
      </c>
      <c r="AE141" s="12"/>
      <c r="AH141" s="12"/>
      <c r="AI141" s="12"/>
    </row>
    <row r="142" spans="1:35" s="9" customFormat="1" ht="15" customHeight="1" x14ac:dyDescent="0.15">
      <c r="A142" s="25"/>
      <c r="B142" s="25"/>
      <c r="C142" s="16"/>
      <c r="D142" s="16"/>
      <c r="AD142" s="23"/>
      <c r="AE142" s="12"/>
      <c r="AH142" s="12"/>
      <c r="AI142" s="12"/>
    </row>
    <row r="143" spans="1:35" s="9" customFormat="1" ht="15" customHeight="1" x14ac:dyDescent="0.15">
      <c r="A143" s="25"/>
      <c r="B143" s="25"/>
      <c r="C143" s="16"/>
      <c r="D143" s="16"/>
      <c r="AD143" s="23"/>
      <c r="AE143" s="12"/>
      <c r="AH143" s="12"/>
      <c r="AI143" s="12"/>
    </row>
    <row r="144" spans="1:35" s="9" customFormat="1" ht="15" customHeight="1" x14ac:dyDescent="0.15">
      <c r="A144" s="25"/>
      <c r="B144" s="553" t="s">
        <v>101</v>
      </c>
      <c r="C144" s="553"/>
      <c r="D144" s="553"/>
      <c r="E144" s="553"/>
      <c r="F144" s="553"/>
      <c r="G144" s="553"/>
      <c r="H144" s="553"/>
      <c r="I144" s="553"/>
      <c r="J144" s="553"/>
      <c r="K144" s="553"/>
      <c r="L144" s="553"/>
      <c r="M144" s="553"/>
      <c r="N144" s="553"/>
      <c r="O144" s="553"/>
      <c r="P144" s="553"/>
      <c r="Q144" s="553"/>
      <c r="R144" s="553"/>
      <c r="S144" s="553"/>
      <c r="T144" s="553" t="s">
        <v>102</v>
      </c>
      <c r="U144" s="553"/>
      <c r="V144" s="553"/>
      <c r="W144" s="553"/>
      <c r="X144" s="553"/>
      <c r="Y144" s="553"/>
      <c r="Z144" s="553"/>
      <c r="AA144" s="553"/>
      <c r="AB144" s="553"/>
      <c r="AD144" s="23" t="s">
        <v>606</v>
      </c>
      <c r="AE144" s="12"/>
      <c r="AH144" s="12"/>
      <c r="AI144" s="12"/>
    </row>
    <row r="145" spans="1:35" s="9" customFormat="1" ht="15" customHeight="1" x14ac:dyDescent="0.15">
      <c r="A145" s="25"/>
      <c r="B145" s="439"/>
      <c r="C145" s="440"/>
      <c r="D145" s="440"/>
      <c r="E145" s="440"/>
      <c r="F145" s="440"/>
      <c r="G145" s="440"/>
      <c r="H145" s="440"/>
      <c r="I145" s="440"/>
      <c r="J145" s="440"/>
      <c r="K145" s="440"/>
      <c r="L145" s="440"/>
      <c r="M145" s="440"/>
      <c r="N145" s="440"/>
      <c r="O145" s="440"/>
      <c r="P145" s="440"/>
      <c r="Q145" s="440"/>
      <c r="R145" s="440"/>
      <c r="S145" s="440"/>
      <c r="T145" s="486" t="s">
        <v>103</v>
      </c>
      <c r="U145" s="487"/>
      <c r="V145" s="554"/>
      <c r="W145" s="555"/>
      <c r="X145" s="555"/>
      <c r="Y145" s="555"/>
      <c r="Z145" s="556"/>
      <c r="AA145" s="557" t="s">
        <v>104</v>
      </c>
      <c r="AB145" s="558"/>
      <c r="AD145" s="23">
        <v>1</v>
      </c>
      <c r="AE145" s="12"/>
      <c r="AH145" s="12"/>
      <c r="AI145" s="12"/>
    </row>
    <row r="146" spans="1:35" s="9" customFormat="1" ht="15" customHeight="1" x14ac:dyDescent="0.15">
      <c r="A146" s="25"/>
      <c r="B146" s="442"/>
      <c r="C146" s="443"/>
      <c r="D146" s="443"/>
      <c r="E146" s="443"/>
      <c r="F146" s="443"/>
      <c r="G146" s="443"/>
      <c r="H146" s="443"/>
      <c r="I146" s="443"/>
      <c r="J146" s="443"/>
      <c r="K146" s="443"/>
      <c r="L146" s="443"/>
      <c r="M146" s="443"/>
      <c r="N146" s="443"/>
      <c r="O146" s="443"/>
      <c r="P146" s="443"/>
      <c r="Q146" s="443"/>
      <c r="R146" s="443"/>
      <c r="S146" s="443"/>
      <c r="T146" s="490" t="s">
        <v>105</v>
      </c>
      <c r="U146" s="491"/>
      <c r="V146" s="507"/>
      <c r="W146" s="508"/>
      <c r="X146" s="508"/>
      <c r="Y146" s="508"/>
      <c r="Z146" s="509"/>
      <c r="AA146" s="510" t="s">
        <v>104</v>
      </c>
      <c r="AB146" s="511"/>
      <c r="AD146" s="23">
        <v>2</v>
      </c>
      <c r="AE146" s="12"/>
      <c r="AH146" s="12"/>
      <c r="AI146" s="12"/>
    </row>
    <row r="147" spans="1:35" s="9" customFormat="1" ht="15" customHeight="1" x14ac:dyDescent="0.15">
      <c r="A147" s="25"/>
      <c r="B147" s="442"/>
      <c r="C147" s="443"/>
      <c r="D147" s="443"/>
      <c r="E147" s="443"/>
      <c r="F147" s="443"/>
      <c r="G147" s="443"/>
      <c r="H147" s="443"/>
      <c r="I147" s="443"/>
      <c r="J147" s="443"/>
      <c r="K147" s="443"/>
      <c r="L147" s="443"/>
      <c r="M147" s="443"/>
      <c r="N147" s="443"/>
      <c r="O147" s="443"/>
      <c r="P147" s="443"/>
      <c r="Q147" s="443"/>
      <c r="R147" s="443"/>
      <c r="S147" s="443"/>
      <c r="T147" s="490"/>
      <c r="U147" s="491"/>
      <c r="V147" s="507"/>
      <c r="W147" s="508"/>
      <c r="X147" s="508"/>
      <c r="Y147" s="508"/>
      <c r="Z147" s="509"/>
      <c r="AA147" s="510"/>
      <c r="AB147" s="511"/>
      <c r="AD147" s="23">
        <v>3</v>
      </c>
      <c r="AE147" s="12"/>
      <c r="AH147" s="12"/>
      <c r="AI147" s="12"/>
    </row>
    <row r="148" spans="1:35" s="9" customFormat="1" ht="15" customHeight="1" x14ac:dyDescent="0.15">
      <c r="A148" s="25"/>
      <c r="B148" s="442"/>
      <c r="C148" s="443"/>
      <c r="D148" s="443"/>
      <c r="E148" s="443"/>
      <c r="F148" s="443"/>
      <c r="G148" s="443"/>
      <c r="H148" s="443"/>
      <c r="I148" s="443"/>
      <c r="J148" s="443"/>
      <c r="K148" s="443"/>
      <c r="L148" s="443"/>
      <c r="M148" s="443"/>
      <c r="N148" s="443"/>
      <c r="O148" s="443"/>
      <c r="P148" s="443"/>
      <c r="Q148" s="443"/>
      <c r="R148" s="443"/>
      <c r="S148" s="443"/>
      <c r="T148" s="490"/>
      <c r="U148" s="491"/>
      <c r="V148" s="507"/>
      <c r="W148" s="508"/>
      <c r="X148" s="508"/>
      <c r="Y148" s="508"/>
      <c r="Z148" s="509"/>
      <c r="AA148" s="510"/>
      <c r="AB148" s="511"/>
      <c r="AD148" s="23">
        <v>4</v>
      </c>
      <c r="AE148" s="12"/>
      <c r="AH148" s="12"/>
      <c r="AI148" s="12"/>
    </row>
    <row r="149" spans="1:35" s="9" customFormat="1" ht="15" customHeight="1" x14ac:dyDescent="0.15">
      <c r="A149" s="25"/>
      <c r="B149" s="442"/>
      <c r="C149" s="443"/>
      <c r="D149" s="443"/>
      <c r="E149" s="443"/>
      <c r="F149" s="443"/>
      <c r="G149" s="443"/>
      <c r="H149" s="443"/>
      <c r="I149" s="443"/>
      <c r="J149" s="443"/>
      <c r="K149" s="443"/>
      <c r="L149" s="443"/>
      <c r="M149" s="443"/>
      <c r="N149" s="443"/>
      <c r="O149" s="443"/>
      <c r="P149" s="443"/>
      <c r="Q149" s="443"/>
      <c r="R149" s="443"/>
      <c r="S149" s="443"/>
      <c r="T149" s="490"/>
      <c r="U149" s="491"/>
      <c r="V149" s="507"/>
      <c r="W149" s="508"/>
      <c r="X149" s="508"/>
      <c r="Y149" s="508"/>
      <c r="Z149" s="509"/>
      <c r="AA149" s="510"/>
      <c r="AB149" s="511"/>
      <c r="AD149" s="23">
        <v>5</v>
      </c>
      <c r="AE149" s="12"/>
      <c r="AH149" s="12"/>
      <c r="AI149" s="12"/>
    </row>
    <row r="150" spans="1:35" s="9" customFormat="1" ht="15" customHeight="1" x14ac:dyDescent="0.15">
      <c r="A150" s="25"/>
      <c r="B150" s="442"/>
      <c r="C150" s="443"/>
      <c r="D150" s="443"/>
      <c r="E150" s="443"/>
      <c r="F150" s="443"/>
      <c r="G150" s="443"/>
      <c r="H150" s="443"/>
      <c r="I150" s="443"/>
      <c r="J150" s="443"/>
      <c r="K150" s="443"/>
      <c r="L150" s="443"/>
      <c r="M150" s="443"/>
      <c r="N150" s="443"/>
      <c r="O150" s="443"/>
      <c r="P150" s="443"/>
      <c r="Q150" s="443"/>
      <c r="R150" s="443"/>
      <c r="S150" s="443"/>
      <c r="T150" s="490"/>
      <c r="U150" s="491"/>
      <c r="V150" s="507"/>
      <c r="W150" s="508"/>
      <c r="X150" s="508"/>
      <c r="Y150" s="508"/>
      <c r="Z150" s="509"/>
      <c r="AA150" s="510"/>
      <c r="AB150" s="511"/>
      <c r="AD150" s="23">
        <v>6</v>
      </c>
      <c r="AE150" s="12"/>
      <c r="AH150" s="12"/>
      <c r="AI150" s="12"/>
    </row>
    <row r="151" spans="1:35" s="9" customFormat="1" ht="15" customHeight="1" x14ac:dyDescent="0.15">
      <c r="A151" s="25"/>
      <c r="B151" s="442"/>
      <c r="C151" s="443"/>
      <c r="D151" s="443"/>
      <c r="E151" s="443"/>
      <c r="F151" s="443"/>
      <c r="G151" s="443"/>
      <c r="H151" s="443"/>
      <c r="I151" s="443"/>
      <c r="J151" s="443"/>
      <c r="K151" s="443"/>
      <c r="L151" s="443"/>
      <c r="M151" s="443"/>
      <c r="N151" s="443"/>
      <c r="O151" s="443"/>
      <c r="P151" s="443"/>
      <c r="Q151" s="443"/>
      <c r="R151" s="443"/>
      <c r="S151" s="443"/>
      <c r="T151" s="490" t="s">
        <v>106</v>
      </c>
      <c r="U151" s="491"/>
      <c r="V151" s="507"/>
      <c r="W151" s="508"/>
      <c r="X151" s="508"/>
      <c r="Y151" s="508"/>
      <c r="Z151" s="509"/>
      <c r="AA151" s="510" t="s">
        <v>107</v>
      </c>
      <c r="AB151" s="511"/>
      <c r="AD151" s="23">
        <v>7</v>
      </c>
      <c r="AE151" s="12"/>
      <c r="AH151" s="12"/>
      <c r="AI151" s="12"/>
    </row>
    <row r="152" spans="1:35" s="9" customFormat="1" ht="15" customHeight="1" x14ac:dyDescent="0.15">
      <c r="A152" s="25"/>
      <c r="B152" s="442"/>
      <c r="C152" s="443"/>
      <c r="D152" s="443"/>
      <c r="E152" s="443"/>
      <c r="F152" s="443"/>
      <c r="G152" s="443"/>
      <c r="H152" s="443"/>
      <c r="I152" s="443"/>
      <c r="J152" s="443"/>
      <c r="K152" s="443"/>
      <c r="L152" s="443"/>
      <c r="M152" s="443"/>
      <c r="N152" s="443"/>
      <c r="O152" s="443"/>
      <c r="P152" s="443"/>
      <c r="Q152" s="443"/>
      <c r="R152" s="443"/>
      <c r="S152" s="443"/>
      <c r="T152" s="490"/>
      <c r="U152" s="491"/>
      <c r="V152" s="507"/>
      <c r="W152" s="508"/>
      <c r="X152" s="508"/>
      <c r="Y152" s="508"/>
      <c r="Z152" s="509"/>
      <c r="AA152" s="510"/>
      <c r="AB152" s="511"/>
      <c r="AD152" s="23">
        <v>8</v>
      </c>
      <c r="AE152" s="12"/>
      <c r="AH152" s="12"/>
      <c r="AI152" s="12"/>
    </row>
    <row r="153" spans="1:35" s="9" customFormat="1" ht="15" customHeight="1" x14ac:dyDescent="0.15">
      <c r="A153" s="25"/>
      <c r="B153" s="442"/>
      <c r="C153" s="443"/>
      <c r="D153" s="443"/>
      <c r="E153" s="443"/>
      <c r="F153" s="443"/>
      <c r="G153" s="443"/>
      <c r="H153" s="443"/>
      <c r="I153" s="443"/>
      <c r="J153" s="443"/>
      <c r="K153" s="443"/>
      <c r="L153" s="443"/>
      <c r="M153" s="443"/>
      <c r="N153" s="443"/>
      <c r="O153" s="443"/>
      <c r="P153" s="443"/>
      <c r="Q153" s="443"/>
      <c r="R153" s="443"/>
      <c r="S153" s="443"/>
      <c r="T153" s="542" t="s">
        <v>108</v>
      </c>
      <c r="U153" s="543"/>
      <c r="V153" s="546"/>
      <c r="W153" s="547"/>
      <c r="X153" s="547"/>
      <c r="Y153" s="547"/>
      <c r="Z153" s="548"/>
      <c r="AA153" s="520"/>
      <c r="AB153" s="521"/>
      <c r="AD153" s="23">
        <v>9</v>
      </c>
      <c r="AE153" s="12"/>
      <c r="AH153" s="12"/>
      <c r="AI153" s="12"/>
    </row>
    <row r="154" spans="1:35" s="9" customFormat="1" ht="15" customHeight="1" x14ac:dyDescent="0.15">
      <c r="A154" s="25"/>
      <c r="B154" s="445"/>
      <c r="C154" s="446"/>
      <c r="D154" s="446"/>
      <c r="E154" s="446"/>
      <c r="F154" s="446"/>
      <c r="G154" s="446"/>
      <c r="H154" s="446"/>
      <c r="I154" s="446"/>
      <c r="J154" s="446"/>
      <c r="K154" s="446"/>
      <c r="L154" s="446"/>
      <c r="M154" s="446"/>
      <c r="N154" s="446"/>
      <c r="O154" s="446"/>
      <c r="P154" s="446"/>
      <c r="Q154" s="446"/>
      <c r="R154" s="446"/>
      <c r="S154" s="446"/>
      <c r="T154" s="544"/>
      <c r="U154" s="545"/>
      <c r="V154" s="549"/>
      <c r="W154" s="550"/>
      <c r="X154" s="550"/>
      <c r="Y154" s="550"/>
      <c r="Z154" s="551"/>
      <c r="AA154" s="522"/>
      <c r="AB154" s="523"/>
      <c r="AD154" s="23">
        <v>10</v>
      </c>
      <c r="AE154" s="12"/>
      <c r="AH154" s="12"/>
      <c r="AI154" s="12"/>
    </row>
    <row r="155" spans="1:35" s="9" customFormat="1" ht="15" customHeight="1" x14ac:dyDescent="0.15">
      <c r="A155" s="25"/>
      <c r="B155" s="25"/>
      <c r="C155" s="16"/>
      <c r="D155" s="16"/>
      <c r="AD155" s="23"/>
      <c r="AE155" s="12"/>
      <c r="AH155" s="12"/>
      <c r="AI155" s="12"/>
    </row>
    <row r="156" spans="1:35" s="9" customFormat="1" ht="15" customHeight="1" x14ac:dyDescent="0.15">
      <c r="A156" s="25"/>
      <c r="B156" s="25"/>
      <c r="C156" s="16"/>
      <c r="D156" s="16"/>
      <c r="AD156" s="23"/>
      <c r="AE156" s="12"/>
      <c r="AH156" s="12"/>
      <c r="AI156" s="12"/>
    </row>
    <row r="157" spans="1:35" s="9" customFormat="1" ht="15" customHeight="1" x14ac:dyDescent="0.15">
      <c r="A157" s="25"/>
      <c r="B157" s="553" t="s">
        <v>101</v>
      </c>
      <c r="C157" s="553"/>
      <c r="D157" s="553"/>
      <c r="E157" s="553"/>
      <c r="F157" s="553"/>
      <c r="G157" s="553"/>
      <c r="H157" s="553"/>
      <c r="I157" s="553"/>
      <c r="J157" s="553"/>
      <c r="K157" s="553"/>
      <c r="L157" s="553"/>
      <c r="M157" s="553"/>
      <c r="N157" s="553"/>
      <c r="O157" s="553"/>
      <c r="P157" s="553"/>
      <c r="Q157" s="553"/>
      <c r="R157" s="553"/>
      <c r="S157" s="553"/>
      <c r="T157" s="553" t="s">
        <v>102</v>
      </c>
      <c r="U157" s="553"/>
      <c r="V157" s="553"/>
      <c r="W157" s="553"/>
      <c r="X157" s="553"/>
      <c r="Y157" s="553"/>
      <c r="Z157" s="553"/>
      <c r="AA157" s="553"/>
      <c r="AB157" s="553"/>
      <c r="AD157" s="23" t="s">
        <v>502</v>
      </c>
      <c r="AE157" s="12"/>
      <c r="AH157" s="12"/>
      <c r="AI157" s="12"/>
    </row>
    <row r="158" spans="1:35" s="9" customFormat="1" ht="15" customHeight="1" x14ac:dyDescent="0.15">
      <c r="A158" s="25"/>
      <c r="B158" s="439"/>
      <c r="C158" s="440"/>
      <c r="D158" s="440"/>
      <c r="E158" s="440"/>
      <c r="F158" s="440"/>
      <c r="G158" s="440"/>
      <c r="H158" s="440"/>
      <c r="I158" s="440"/>
      <c r="J158" s="440"/>
      <c r="K158" s="440"/>
      <c r="L158" s="440"/>
      <c r="M158" s="440"/>
      <c r="N158" s="440"/>
      <c r="O158" s="440"/>
      <c r="P158" s="440"/>
      <c r="Q158" s="440"/>
      <c r="R158" s="440"/>
      <c r="S158" s="440"/>
      <c r="T158" s="486" t="s">
        <v>117</v>
      </c>
      <c r="U158" s="487"/>
      <c r="V158" s="554"/>
      <c r="W158" s="555"/>
      <c r="X158" s="555"/>
      <c r="Y158" s="555"/>
      <c r="Z158" s="556"/>
      <c r="AA158" s="557" t="s">
        <v>104</v>
      </c>
      <c r="AB158" s="558"/>
      <c r="AD158" s="23">
        <v>1</v>
      </c>
      <c r="AE158" s="12"/>
      <c r="AH158" s="12"/>
      <c r="AI158" s="12"/>
    </row>
    <row r="159" spans="1:35" s="9" customFormat="1" ht="15" customHeight="1" x14ac:dyDescent="0.15">
      <c r="A159" s="25"/>
      <c r="B159" s="442"/>
      <c r="C159" s="443"/>
      <c r="D159" s="443"/>
      <c r="E159" s="443"/>
      <c r="F159" s="443"/>
      <c r="G159" s="443"/>
      <c r="H159" s="443"/>
      <c r="I159" s="443"/>
      <c r="J159" s="443"/>
      <c r="K159" s="443"/>
      <c r="L159" s="443"/>
      <c r="M159" s="443"/>
      <c r="N159" s="443"/>
      <c r="O159" s="443"/>
      <c r="P159" s="443"/>
      <c r="Q159" s="443"/>
      <c r="R159" s="443"/>
      <c r="S159" s="443"/>
      <c r="T159" s="490" t="s">
        <v>118</v>
      </c>
      <c r="U159" s="491"/>
      <c r="V159" s="507"/>
      <c r="W159" s="508"/>
      <c r="X159" s="508"/>
      <c r="Y159" s="508"/>
      <c r="Z159" s="509"/>
      <c r="AA159" s="510" t="s">
        <v>104</v>
      </c>
      <c r="AB159" s="511"/>
      <c r="AD159" s="23">
        <v>2</v>
      </c>
      <c r="AE159" s="12"/>
      <c r="AH159" s="12"/>
      <c r="AI159" s="12"/>
    </row>
    <row r="160" spans="1:35" s="9" customFormat="1" ht="15" customHeight="1" x14ac:dyDescent="0.15">
      <c r="A160" s="25"/>
      <c r="B160" s="442"/>
      <c r="C160" s="443"/>
      <c r="D160" s="443"/>
      <c r="E160" s="443"/>
      <c r="F160" s="443"/>
      <c r="G160" s="443"/>
      <c r="H160" s="443"/>
      <c r="I160" s="443"/>
      <c r="J160" s="443"/>
      <c r="K160" s="443"/>
      <c r="L160" s="443"/>
      <c r="M160" s="443"/>
      <c r="N160" s="443"/>
      <c r="O160" s="443"/>
      <c r="P160" s="443"/>
      <c r="Q160" s="443"/>
      <c r="R160" s="443"/>
      <c r="S160" s="443"/>
      <c r="T160" s="490"/>
      <c r="U160" s="491"/>
      <c r="V160" s="507"/>
      <c r="W160" s="508"/>
      <c r="X160" s="508"/>
      <c r="Y160" s="508"/>
      <c r="Z160" s="509"/>
      <c r="AA160" s="510"/>
      <c r="AB160" s="511"/>
      <c r="AD160" s="23">
        <v>3</v>
      </c>
      <c r="AE160" s="12"/>
      <c r="AH160" s="12"/>
      <c r="AI160" s="12"/>
    </row>
    <row r="161" spans="1:35" s="9" customFormat="1" ht="15" customHeight="1" x14ac:dyDescent="0.15">
      <c r="A161" s="25"/>
      <c r="B161" s="442"/>
      <c r="C161" s="443"/>
      <c r="D161" s="443"/>
      <c r="E161" s="443"/>
      <c r="F161" s="443"/>
      <c r="G161" s="443"/>
      <c r="H161" s="443"/>
      <c r="I161" s="443"/>
      <c r="J161" s="443"/>
      <c r="K161" s="443"/>
      <c r="L161" s="443"/>
      <c r="M161" s="443"/>
      <c r="N161" s="443"/>
      <c r="O161" s="443"/>
      <c r="P161" s="443"/>
      <c r="Q161" s="443"/>
      <c r="R161" s="443"/>
      <c r="S161" s="443"/>
      <c r="T161" s="490"/>
      <c r="U161" s="491"/>
      <c r="V161" s="507"/>
      <c r="W161" s="508"/>
      <c r="X161" s="508"/>
      <c r="Y161" s="508"/>
      <c r="Z161" s="509"/>
      <c r="AA161" s="510"/>
      <c r="AB161" s="511"/>
      <c r="AD161" s="23">
        <v>4</v>
      </c>
      <c r="AE161" s="12"/>
      <c r="AH161" s="12"/>
      <c r="AI161" s="12"/>
    </row>
    <row r="162" spans="1:35" s="9" customFormat="1" ht="15" customHeight="1" x14ac:dyDescent="0.15">
      <c r="A162" s="25"/>
      <c r="B162" s="442"/>
      <c r="C162" s="443"/>
      <c r="D162" s="443"/>
      <c r="E162" s="443"/>
      <c r="F162" s="443"/>
      <c r="G162" s="443"/>
      <c r="H162" s="443"/>
      <c r="I162" s="443"/>
      <c r="J162" s="443"/>
      <c r="K162" s="443"/>
      <c r="L162" s="443"/>
      <c r="M162" s="443"/>
      <c r="N162" s="443"/>
      <c r="O162" s="443"/>
      <c r="P162" s="443"/>
      <c r="Q162" s="443"/>
      <c r="R162" s="443"/>
      <c r="S162" s="443"/>
      <c r="T162" s="490"/>
      <c r="U162" s="491"/>
      <c r="V162" s="507"/>
      <c r="W162" s="508"/>
      <c r="X162" s="508"/>
      <c r="Y162" s="508"/>
      <c r="Z162" s="509"/>
      <c r="AA162" s="510"/>
      <c r="AB162" s="511"/>
      <c r="AD162" s="23">
        <v>5</v>
      </c>
      <c r="AE162" s="12"/>
      <c r="AH162" s="12"/>
      <c r="AI162" s="12"/>
    </row>
    <row r="163" spans="1:35" s="9" customFormat="1" ht="15" customHeight="1" x14ac:dyDescent="0.15">
      <c r="A163" s="25"/>
      <c r="B163" s="442"/>
      <c r="C163" s="443"/>
      <c r="D163" s="443"/>
      <c r="E163" s="443"/>
      <c r="F163" s="443"/>
      <c r="G163" s="443"/>
      <c r="H163" s="443"/>
      <c r="I163" s="443"/>
      <c r="J163" s="443"/>
      <c r="K163" s="443"/>
      <c r="L163" s="443"/>
      <c r="M163" s="443"/>
      <c r="N163" s="443"/>
      <c r="O163" s="443"/>
      <c r="P163" s="443"/>
      <c r="Q163" s="443"/>
      <c r="R163" s="443"/>
      <c r="S163" s="443"/>
      <c r="T163" s="490"/>
      <c r="U163" s="491"/>
      <c r="V163" s="507"/>
      <c r="W163" s="508"/>
      <c r="X163" s="508"/>
      <c r="Y163" s="508"/>
      <c r="Z163" s="509"/>
      <c r="AA163" s="510"/>
      <c r="AB163" s="511"/>
      <c r="AD163" s="23">
        <v>6</v>
      </c>
      <c r="AE163" s="12"/>
      <c r="AH163" s="12"/>
      <c r="AI163" s="12"/>
    </row>
    <row r="164" spans="1:35" s="9" customFormat="1" ht="15" customHeight="1" x14ac:dyDescent="0.15">
      <c r="A164" s="25"/>
      <c r="B164" s="442"/>
      <c r="C164" s="443"/>
      <c r="D164" s="443"/>
      <c r="E164" s="443"/>
      <c r="F164" s="443"/>
      <c r="G164" s="443"/>
      <c r="H164" s="443"/>
      <c r="I164" s="443"/>
      <c r="J164" s="443"/>
      <c r="K164" s="443"/>
      <c r="L164" s="443"/>
      <c r="M164" s="443"/>
      <c r="N164" s="443"/>
      <c r="O164" s="443"/>
      <c r="P164" s="443"/>
      <c r="Q164" s="443"/>
      <c r="R164" s="443"/>
      <c r="S164" s="443"/>
      <c r="T164" s="490" t="s">
        <v>106</v>
      </c>
      <c r="U164" s="491"/>
      <c r="V164" s="507"/>
      <c r="W164" s="508"/>
      <c r="X164" s="508"/>
      <c r="Y164" s="508"/>
      <c r="Z164" s="509"/>
      <c r="AA164" s="510" t="s">
        <v>107</v>
      </c>
      <c r="AB164" s="511"/>
      <c r="AD164" s="23">
        <v>7</v>
      </c>
      <c r="AE164" s="12"/>
      <c r="AH164" s="12"/>
      <c r="AI164" s="12"/>
    </row>
    <row r="165" spans="1:35" s="9" customFormat="1" ht="15" customHeight="1" x14ac:dyDescent="0.15">
      <c r="A165" s="25"/>
      <c r="B165" s="442"/>
      <c r="C165" s="443"/>
      <c r="D165" s="443"/>
      <c r="E165" s="443"/>
      <c r="F165" s="443"/>
      <c r="G165" s="443"/>
      <c r="H165" s="443"/>
      <c r="I165" s="443"/>
      <c r="J165" s="443"/>
      <c r="K165" s="443"/>
      <c r="L165" s="443"/>
      <c r="M165" s="443"/>
      <c r="N165" s="443"/>
      <c r="O165" s="443"/>
      <c r="P165" s="443"/>
      <c r="Q165" s="443"/>
      <c r="R165" s="443"/>
      <c r="S165" s="443"/>
      <c r="T165" s="490"/>
      <c r="U165" s="491"/>
      <c r="V165" s="507"/>
      <c r="W165" s="508"/>
      <c r="X165" s="508"/>
      <c r="Y165" s="508"/>
      <c r="Z165" s="509"/>
      <c r="AA165" s="510"/>
      <c r="AB165" s="511"/>
      <c r="AD165" s="23">
        <v>8</v>
      </c>
      <c r="AE165" s="12"/>
      <c r="AH165" s="12"/>
      <c r="AI165" s="12"/>
    </row>
    <row r="166" spans="1:35" s="9" customFormat="1" ht="15" customHeight="1" x14ac:dyDescent="0.15">
      <c r="A166" s="25"/>
      <c r="B166" s="442"/>
      <c r="C166" s="443"/>
      <c r="D166" s="443"/>
      <c r="E166" s="443"/>
      <c r="F166" s="443"/>
      <c r="G166" s="443"/>
      <c r="H166" s="443"/>
      <c r="I166" s="443"/>
      <c r="J166" s="443"/>
      <c r="K166" s="443"/>
      <c r="L166" s="443"/>
      <c r="M166" s="443"/>
      <c r="N166" s="443"/>
      <c r="O166" s="443"/>
      <c r="P166" s="443"/>
      <c r="Q166" s="443"/>
      <c r="R166" s="443"/>
      <c r="S166" s="443"/>
      <c r="T166" s="542" t="s">
        <v>108</v>
      </c>
      <c r="U166" s="543"/>
      <c r="V166" s="546"/>
      <c r="W166" s="547"/>
      <c r="X166" s="547"/>
      <c r="Y166" s="547"/>
      <c r="Z166" s="548"/>
      <c r="AA166" s="520"/>
      <c r="AB166" s="521"/>
      <c r="AD166" s="23">
        <v>9</v>
      </c>
      <c r="AE166" s="12"/>
      <c r="AH166" s="12"/>
      <c r="AI166" s="12"/>
    </row>
    <row r="167" spans="1:35" s="9" customFormat="1" ht="15" customHeight="1" x14ac:dyDescent="0.15">
      <c r="A167" s="25"/>
      <c r="B167" s="445"/>
      <c r="C167" s="446"/>
      <c r="D167" s="446"/>
      <c r="E167" s="446"/>
      <c r="F167" s="446"/>
      <c r="G167" s="446"/>
      <c r="H167" s="446"/>
      <c r="I167" s="446"/>
      <c r="J167" s="446"/>
      <c r="K167" s="446"/>
      <c r="L167" s="446"/>
      <c r="M167" s="446"/>
      <c r="N167" s="446"/>
      <c r="O167" s="446"/>
      <c r="P167" s="446"/>
      <c r="Q167" s="446"/>
      <c r="R167" s="446"/>
      <c r="S167" s="446"/>
      <c r="T167" s="544"/>
      <c r="U167" s="545"/>
      <c r="V167" s="549"/>
      <c r="W167" s="550"/>
      <c r="X167" s="550"/>
      <c r="Y167" s="550"/>
      <c r="Z167" s="551"/>
      <c r="AA167" s="522"/>
      <c r="AB167" s="523"/>
      <c r="AD167" s="23">
        <v>10</v>
      </c>
      <c r="AE167" s="12"/>
      <c r="AH167" s="12"/>
      <c r="AI167" s="12"/>
    </row>
    <row r="168" spans="1:35" s="9" customFormat="1" ht="15" customHeight="1" x14ac:dyDescent="0.15">
      <c r="A168" s="25"/>
      <c r="B168" s="25"/>
      <c r="C168" s="16"/>
      <c r="D168" s="16"/>
      <c r="AD168" s="23"/>
      <c r="AE168" s="12"/>
      <c r="AH168" s="12"/>
      <c r="AI168" s="12"/>
    </row>
    <row r="169" spans="1:35" s="9" customFormat="1" ht="15" customHeight="1" x14ac:dyDescent="0.15">
      <c r="A169" s="25"/>
      <c r="B169" s="25"/>
      <c r="C169" s="16"/>
      <c r="D169" s="16"/>
      <c r="AD169" s="23"/>
      <c r="AE169" s="12"/>
      <c r="AH169" s="12"/>
      <c r="AI169" s="12"/>
    </row>
    <row r="170" spans="1:35" s="9" customFormat="1" ht="15" customHeight="1" x14ac:dyDescent="0.15">
      <c r="A170" s="25"/>
      <c r="B170" s="553" t="s">
        <v>101</v>
      </c>
      <c r="C170" s="553"/>
      <c r="D170" s="553"/>
      <c r="E170" s="553"/>
      <c r="F170" s="553"/>
      <c r="G170" s="553"/>
      <c r="H170" s="553"/>
      <c r="I170" s="553"/>
      <c r="J170" s="553"/>
      <c r="K170" s="553"/>
      <c r="L170" s="553"/>
      <c r="M170" s="553"/>
      <c r="N170" s="553"/>
      <c r="O170" s="553"/>
      <c r="P170" s="553"/>
      <c r="Q170" s="553"/>
      <c r="R170" s="553"/>
      <c r="S170" s="553"/>
      <c r="T170" s="553" t="s">
        <v>102</v>
      </c>
      <c r="U170" s="553"/>
      <c r="V170" s="553"/>
      <c r="W170" s="553"/>
      <c r="X170" s="553"/>
      <c r="Y170" s="553"/>
      <c r="Z170" s="553"/>
      <c r="AA170" s="553"/>
      <c r="AB170" s="553"/>
      <c r="AD170" s="23" t="s">
        <v>858</v>
      </c>
      <c r="AE170" s="12"/>
      <c r="AH170" s="12"/>
      <c r="AI170" s="12"/>
    </row>
    <row r="171" spans="1:35" s="9" customFormat="1" ht="15" customHeight="1" x14ac:dyDescent="0.15">
      <c r="A171" s="25"/>
      <c r="B171" s="439"/>
      <c r="C171" s="440"/>
      <c r="D171" s="440"/>
      <c r="E171" s="440"/>
      <c r="F171" s="440"/>
      <c r="G171" s="440"/>
      <c r="H171" s="440"/>
      <c r="I171" s="440"/>
      <c r="J171" s="440"/>
      <c r="K171" s="440"/>
      <c r="L171" s="440"/>
      <c r="M171" s="440"/>
      <c r="N171" s="440"/>
      <c r="O171" s="440"/>
      <c r="P171" s="440"/>
      <c r="Q171" s="440"/>
      <c r="R171" s="440"/>
      <c r="S171" s="440"/>
      <c r="T171" s="486" t="s">
        <v>117</v>
      </c>
      <c r="U171" s="487"/>
      <c r="V171" s="554"/>
      <c r="W171" s="555"/>
      <c r="X171" s="555"/>
      <c r="Y171" s="555"/>
      <c r="Z171" s="556"/>
      <c r="AA171" s="557" t="s">
        <v>104</v>
      </c>
      <c r="AB171" s="558"/>
      <c r="AD171" s="23">
        <v>1</v>
      </c>
      <c r="AE171" s="12"/>
      <c r="AH171" s="12"/>
      <c r="AI171" s="12"/>
    </row>
    <row r="172" spans="1:35" s="9" customFormat="1" ht="15" customHeight="1" x14ac:dyDescent="0.15">
      <c r="A172" s="25"/>
      <c r="B172" s="442"/>
      <c r="C172" s="443"/>
      <c r="D172" s="443"/>
      <c r="E172" s="443"/>
      <c r="F172" s="443"/>
      <c r="G172" s="443"/>
      <c r="H172" s="443"/>
      <c r="I172" s="443"/>
      <c r="J172" s="443"/>
      <c r="K172" s="443"/>
      <c r="L172" s="443"/>
      <c r="M172" s="443"/>
      <c r="N172" s="443"/>
      <c r="O172" s="443"/>
      <c r="P172" s="443"/>
      <c r="Q172" s="443"/>
      <c r="R172" s="443"/>
      <c r="S172" s="443"/>
      <c r="T172" s="490"/>
      <c r="U172" s="491"/>
      <c r="V172" s="507"/>
      <c r="W172" s="508"/>
      <c r="X172" s="508"/>
      <c r="Y172" s="508"/>
      <c r="Z172" s="509"/>
      <c r="AA172" s="510"/>
      <c r="AB172" s="511"/>
      <c r="AD172" s="23">
        <v>2</v>
      </c>
      <c r="AE172" s="12"/>
      <c r="AH172" s="12"/>
      <c r="AI172" s="12"/>
    </row>
    <row r="173" spans="1:35" s="9" customFormat="1" ht="15" customHeight="1" x14ac:dyDescent="0.15">
      <c r="A173" s="25"/>
      <c r="B173" s="442"/>
      <c r="C173" s="443"/>
      <c r="D173" s="443"/>
      <c r="E173" s="443"/>
      <c r="F173" s="443"/>
      <c r="G173" s="443"/>
      <c r="H173" s="443"/>
      <c r="I173" s="443"/>
      <c r="J173" s="443"/>
      <c r="K173" s="443"/>
      <c r="L173" s="443"/>
      <c r="M173" s="443"/>
      <c r="N173" s="443"/>
      <c r="O173" s="443"/>
      <c r="P173" s="443"/>
      <c r="Q173" s="443"/>
      <c r="R173" s="443"/>
      <c r="S173" s="443"/>
      <c r="T173" s="490"/>
      <c r="U173" s="491"/>
      <c r="V173" s="507"/>
      <c r="W173" s="508"/>
      <c r="X173" s="508"/>
      <c r="Y173" s="508"/>
      <c r="Z173" s="509"/>
      <c r="AA173" s="510"/>
      <c r="AB173" s="511"/>
      <c r="AD173" s="23">
        <v>3</v>
      </c>
      <c r="AE173" s="12"/>
      <c r="AH173" s="12"/>
      <c r="AI173" s="12"/>
    </row>
    <row r="174" spans="1:35" s="9" customFormat="1" ht="15" customHeight="1" x14ac:dyDescent="0.15">
      <c r="A174" s="25"/>
      <c r="B174" s="442"/>
      <c r="C174" s="443"/>
      <c r="D174" s="443"/>
      <c r="E174" s="443"/>
      <c r="F174" s="443"/>
      <c r="G174" s="443"/>
      <c r="H174" s="443"/>
      <c r="I174" s="443"/>
      <c r="J174" s="443"/>
      <c r="K174" s="443"/>
      <c r="L174" s="443"/>
      <c r="M174" s="443"/>
      <c r="N174" s="443"/>
      <c r="O174" s="443"/>
      <c r="P174" s="443"/>
      <c r="Q174" s="443"/>
      <c r="R174" s="443"/>
      <c r="S174" s="443"/>
      <c r="T174" s="490"/>
      <c r="U174" s="491"/>
      <c r="V174" s="507"/>
      <c r="W174" s="508"/>
      <c r="X174" s="508"/>
      <c r="Y174" s="508"/>
      <c r="Z174" s="509"/>
      <c r="AA174" s="510"/>
      <c r="AB174" s="511"/>
      <c r="AD174" s="23">
        <v>4</v>
      </c>
      <c r="AE174" s="12"/>
      <c r="AH174" s="12"/>
      <c r="AI174" s="12"/>
    </row>
    <row r="175" spans="1:35" s="9" customFormat="1" ht="15" customHeight="1" x14ac:dyDescent="0.15">
      <c r="A175" s="25"/>
      <c r="B175" s="442"/>
      <c r="C175" s="443"/>
      <c r="D175" s="443"/>
      <c r="E175" s="443"/>
      <c r="F175" s="443"/>
      <c r="G175" s="443"/>
      <c r="H175" s="443"/>
      <c r="I175" s="443"/>
      <c r="J175" s="443"/>
      <c r="K175" s="443"/>
      <c r="L175" s="443"/>
      <c r="M175" s="443"/>
      <c r="N175" s="443"/>
      <c r="O175" s="443"/>
      <c r="P175" s="443"/>
      <c r="Q175" s="443"/>
      <c r="R175" s="443"/>
      <c r="S175" s="443"/>
      <c r="T175" s="490"/>
      <c r="U175" s="491"/>
      <c r="V175" s="507"/>
      <c r="W175" s="508"/>
      <c r="X175" s="508"/>
      <c r="Y175" s="508"/>
      <c r="Z175" s="509"/>
      <c r="AA175" s="510"/>
      <c r="AB175" s="511"/>
      <c r="AD175" s="23">
        <v>5</v>
      </c>
      <c r="AE175" s="12"/>
      <c r="AH175" s="12"/>
      <c r="AI175" s="12"/>
    </row>
    <row r="176" spans="1:35" s="9" customFormat="1" ht="15" customHeight="1" x14ac:dyDescent="0.15">
      <c r="A176" s="25"/>
      <c r="B176" s="442"/>
      <c r="C176" s="443"/>
      <c r="D176" s="443"/>
      <c r="E176" s="443"/>
      <c r="F176" s="443"/>
      <c r="G176" s="443"/>
      <c r="H176" s="443"/>
      <c r="I176" s="443"/>
      <c r="J176" s="443"/>
      <c r="K176" s="443"/>
      <c r="L176" s="443"/>
      <c r="M176" s="443"/>
      <c r="N176" s="443"/>
      <c r="O176" s="443"/>
      <c r="P176" s="443"/>
      <c r="Q176" s="443"/>
      <c r="R176" s="443"/>
      <c r="S176" s="443"/>
      <c r="T176" s="490"/>
      <c r="U176" s="491"/>
      <c r="V176" s="507"/>
      <c r="W176" s="508"/>
      <c r="X176" s="508"/>
      <c r="Y176" s="508"/>
      <c r="Z176" s="509"/>
      <c r="AA176" s="510"/>
      <c r="AB176" s="511"/>
      <c r="AD176" s="23">
        <v>6</v>
      </c>
      <c r="AE176" s="12"/>
      <c r="AH176" s="12"/>
      <c r="AI176" s="12"/>
    </row>
    <row r="177" spans="1:35" s="9" customFormat="1" ht="15" customHeight="1" x14ac:dyDescent="0.15">
      <c r="A177" s="25"/>
      <c r="B177" s="442"/>
      <c r="C177" s="443"/>
      <c r="D177" s="443"/>
      <c r="E177" s="443"/>
      <c r="F177" s="443"/>
      <c r="G177" s="443"/>
      <c r="H177" s="443"/>
      <c r="I177" s="443"/>
      <c r="J177" s="443"/>
      <c r="K177" s="443"/>
      <c r="L177" s="443"/>
      <c r="M177" s="443"/>
      <c r="N177" s="443"/>
      <c r="O177" s="443"/>
      <c r="P177" s="443"/>
      <c r="Q177" s="443"/>
      <c r="R177" s="443"/>
      <c r="S177" s="443"/>
      <c r="T177" s="490" t="s">
        <v>106</v>
      </c>
      <c r="U177" s="491"/>
      <c r="V177" s="507"/>
      <c r="W177" s="508"/>
      <c r="X177" s="508"/>
      <c r="Y177" s="508"/>
      <c r="Z177" s="509"/>
      <c r="AA177" s="510" t="s">
        <v>107</v>
      </c>
      <c r="AB177" s="511"/>
      <c r="AD177" s="23">
        <v>7</v>
      </c>
      <c r="AE177" s="12"/>
      <c r="AH177" s="12"/>
      <c r="AI177" s="12"/>
    </row>
    <row r="178" spans="1:35" s="9" customFormat="1" ht="15" customHeight="1" x14ac:dyDescent="0.15">
      <c r="A178" s="25"/>
      <c r="B178" s="442"/>
      <c r="C178" s="443"/>
      <c r="D178" s="443"/>
      <c r="E178" s="443"/>
      <c r="F178" s="443"/>
      <c r="G178" s="443"/>
      <c r="H178" s="443"/>
      <c r="I178" s="443"/>
      <c r="J178" s="443"/>
      <c r="K178" s="443"/>
      <c r="L178" s="443"/>
      <c r="M178" s="443"/>
      <c r="N178" s="443"/>
      <c r="O178" s="443"/>
      <c r="P178" s="443"/>
      <c r="Q178" s="443"/>
      <c r="R178" s="443"/>
      <c r="S178" s="443"/>
      <c r="T178" s="490"/>
      <c r="U178" s="491"/>
      <c r="V178" s="507"/>
      <c r="W178" s="508"/>
      <c r="X178" s="508"/>
      <c r="Y178" s="508"/>
      <c r="Z178" s="509"/>
      <c r="AA178" s="510"/>
      <c r="AB178" s="511"/>
      <c r="AD178" s="23">
        <v>8</v>
      </c>
      <c r="AE178" s="12"/>
      <c r="AH178" s="12"/>
      <c r="AI178" s="12"/>
    </row>
    <row r="179" spans="1:35" s="9" customFormat="1" ht="15" customHeight="1" x14ac:dyDescent="0.15">
      <c r="A179" s="25"/>
      <c r="B179" s="442"/>
      <c r="C179" s="443"/>
      <c r="D179" s="443"/>
      <c r="E179" s="443"/>
      <c r="F179" s="443"/>
      <c r="G179" s="443"/>
      <c r="H179" s="443"/>
      <c r="I179" s="443"/>
      <c r="J179" s="443"/>
      <c r="K179" s="443"/>
      <c r="L179" s="443"/>
      <c r="M179" s="443"/>
      <c r="N179" s="443"/>
      <c r="O179" s="443"/>
      <c r="P179" s="443"/>
      <c r="Q179" s="443"/>
      <c r="R179" s="443"/>
      <c r="S179" s="443"/>
      <c r="T179" s="542" t="s">
        <v>108</v>
      </c>
      <c r="U179" s="543"/>
      <c r="V179" s="546"/>
      <c r="W179" s="547"/>
      <c r="X179" s="547"/>
      <c r="Y179" s="547"/>
      <c r="Z179" s="548"/>
      <c r="AA179" s="520"/>
      <c r="AB179" s="521"/>
      <c r="AD179" s="23">
        <v>9</v>
      </c>
      <c r="AE179" s="12"/>
      <c r="AH179" s="12"/>
      <c r="AI179" s="12"/>
    </row>
    <row r="180" spans="1:35" s="9" customFormat="1" ht="15" customHeight="1" x14ac:dyDescent="0.15">
      <c r="A180" s="25"/>
      <c r="B180" s="445"/>
      <c r="C180" s="446"/>
      <c r="D180" s="446"/>
      <c r="E180" s="446"/>
      <c r="F180" s="446"/>
      <c r="G180" s="446"/>
      <c r="H180" s="446"/>
      <c r="I180" s="446"/>
      <c r="J180" s="446"/>
      <c r="K180" s="446"/>
      <c r="L180" s="446"/>
      <c r="M180" s="446"/>
      <c r="N180" s="446"/>
      <c r="O180" s="446"/>
      <c r="P180" s="446"/>
      <c r="Q180" s="446"/>
      <c r="R180" s="446"/>
      <c r="S180" s="446"/>
      <c r="T180" s="544"/>
      <c r="U180" s="545"/>
      <c r="V180" s="549"/>
      <c r="W180" s="550"/>
      <c r="X180" s="550"/>
      <c r="Y180" s="550"/>
      <c r="Z180" s="551"/>
      <c r="AA180" s="522"/>
      <c r="AB180" s="523"/>
      <c r="AD180" s="23">
        <v>10</v>
      </c>
      <c r="AE180" s="12"/>
      <c r="AH180" s="12"/>
      <c r="AI180" s="12"/>
    </row>
    <row r="181" spans="1:35" s="9" customFormat="1" ht="15" customHeight="1" x14ac:dyDescent="0.15">
      <c r="A181" s="25"/>
      <c r="B181" s="25"/>
      <c r="C181" s="16"/>
      <c r="D181" s="16"/>
      <c r="AD181" s="23"/>
      <c r="AE181" s="12"/>
      <c r="AH181" s="12"/>
      <c r="AI181" s="12"/>
    </row>
    <row r="182" spans="1:35" s="9" customFormat="1" ht="15" customHeight="1" x14ac:dyDescent="0.15">
      <c r="A182" s="25"/>
      <c r="B182" s="25"/>
      <c r="C182" s="16"/>
      <c r="D182" s="16"/>
      <c r="AD182" s="23"/>
      <c r="AE182" s="12"/>
      <c r="AH182" s="12"/>
      <c r="AI182" s="12"/>
    </row>
    <row r="183" spans="1:35" s="9" customFormat="1" ht="15" customHeight="1" x14ac:dyDescent="0.15">
      <c r="A183" s="25"/>
      <c r="B183" s="553" t="s">
        <v>101</v>
      </c>
      <c r="C183" s="553"/>
      <c r="D183" s="553"/>
      <c r="E183" s="553"/>
      <c r="F183" s="553"/>
      <c r="G183" s="553"/>
      <c r="H183" s="553"/>
      <c r="I183" s="553"/>
      <c r="J183" s="553"/>
      <c r="K183" s="553"/>
      <c r="L183" s="553"/>
      <c r="M183" s="553"/>
      <c r="N183" s="553"/>
      <c r="O183" s="553"/>
      <c r="P183" s="553"/>
      <c r="Q183" s="553"/>
      <c r="R183" s="553"/>
      <c r="S183" s="553"/>
      <c r="T183" s="553" t="s">
        <v>102</v>
      </c>
      <c r="U183" s="553"/>
      <c r="V183" s="553"/>
      <c r="W183" s="553"/>
      <c r="X183" s="553"/>
      <c r="Y183" s="553"/>
      <c r="Z183" s="553"/>
      <c r="AA183" s="553"/>
      <c r="AB183" s="553"/>
      <c r="AD183" s="23" t="s">
        <v>500</v>
      </c>
      <c r="AE183" s="12"/>
      <c r="AH183" s="12"/>
      <c r="AI183" s="12"/>
    </row>
    <row r="184" spans="1:35" s="9" customFormat="1" ht="15" customHeight="1" x14ac:dyDescent="0.15">
      <c r="A184" s="25"/>
      <c r="B184" s="439"/>
      <c r="C184" s="440"/>
      <c r="D184" s="440"/>
      <c r="E184" s="440"/>
      <c r="F184" s="440"/>
      <c r="G184" s="440"/>
      <c r="H184" s="440"/>
      <c r="I184" s="440"/>
      <c r="J184" s="440"/>
      <c r="K184" s="440"/>
      <c r="L184" s="440"/>
      <c r="M184" s="440"/>
      <c r="N184" s="440"/>
      <c r="O184" s="440"/>
      <c r="P184" s="440"/>
      <c r="Q184" s="440"/>
      <c r="R184" s="440"/>
      <c r="S184" s="440"/>
      <c r="T184" s="486" t="s">
        <v>111</v>
      </c>
      <c r="U184" s="487"/>
      <c r="V184" s="554"/>
      <c r="W184" s="555"/>
      <c r="X184" s="555"/>
      <c r="Y184" s="555"/>
      <c r="Z184" s="556"/>
      <c r="AA184" s="557" t="s">
        <v>104</v>
      </c>
      <c r="AB184" s="558"/>
      <c r="AD184" s="23">
        <v>1</v>
      </c>
      <c r="AE184" s="12"/>
      <c r="AH184" s="12"/>
      <c r="AI184" s="12"/>
    </row>
    <row r="185" spans="1:35" s="9" customFormat="1" ht="15" customHeight="1" x14ac:dyDescent="0.15">
      <c r="A185" s="25"/>
      <c r="B185" s="442"/>
      <c r="C185" s="443"/>
      <c r="D185" s="443"/>
      <c r="E185" s="443"/>
      <c r="F185" s="443"/>
      <c r="G185" s="443"/>
      <c r="H185" s="443"/>
      <c r="I185" s="443"/>
      <c r="J185" s="443"/>
      <c r="K185" s="443"/>
      <c r="L185" s="443"/>
      <c r="M185" s="443"/>
      <c r="N185" s="443"/>
      <c r="O185" s="443"/>
      <c r="P185" s="443"/>
      <c r="Q185" s="443"/>
      <c r="R185" s="443"/>
      <c r="S185" s="443"/>
      <c r="T185" s="490" t="s">
        <v>112</v>
      </c>
      <c r="U185" s="491"/>
      <c r="V185" s="507"/>
      <c r="W185" s="508"/>
      <c r="X185" s="508"/>
      <c r="Y185" s="508"/>
      <c r="Z185" s="509"/>
      <c r="AA185" s="510" t="s">
        <v>113</v>
      </c>
      <c r="AB185" s="511"/>
      <c r="AD185" s="23">
        <v>2</v>
      </c>
      <c r="AE185" s="12"/>
      <c r="AH185" s="12"/>
      <c r="AI185" s="12"/>
    </row>
    <row r="186" spans="1:35" s="9" customFormat="1" ht="15" customHeight="1" x14ac:dyDescent="0.15">
      <c r="A186" s="25"/>
      <c r="B186" s="442"/>
      <c r="C186" s="443"/>
      <c r="D186" s="443"/>
      <c r="E186" s="443"/>
      <c r="F186" s="443"/>
      <c r="G186" s="443"/>
      <c r="H186" s="443"/>
      <c r="I186" s="443"/>
      <c r="J186" s="443"/>
      <c r="K186" s="443"/>
      <c r="L186" s="443"/>
      <c r="M186" s="443"/>
      <c r="N186" s="443"/>
      <c r="O186" s="443"/>
      <c r="P186" s="443"/>
      <c r="Q186" s="443"/>
      <c r="R186" s="443"/>
      <c r="S186" s="443"/>
      <c r="T186" s="490" t="s">
        <v>119</v>
      </c>
      <c r="U186" s="491"/>
      <c r="V186" s="507"/>
      <c r="W186" s="508"/>
      <c r="X186" s="508"/>
      <c r="Y186" s="508"/>
      <c r="Z186" s="509"/>
      <c r="AA186" s="510" t="s">
        <v>113</v>
      </c>
      <c r="AB186" s="511"/>
      <c r="AD186" s="23">
        <v>3</v>
      </c>
      <c r="AE186" s="12"/>
      <c r="AH186" s="12"/>
      <c r="AI186" s="12"/>
    </row>
    <row r="187" spans="1:35" s="9" customFormat="1" ht="15" customHeight="1" x14ac:dyDescent="0.15">
      <c r="A187" s="25"/>
      <c r="B187" s="442"/>
      <c r="C187" s="443"/>
      <c r="D187" s="443"/>
      <c r="E187" s="443"/>
      <c r="F187" s="443"/>
      <c r="G187" s="443"/>
      <c r="H187" s="443"/>
      <c r="I187" s="443"/>
      <c r="J187" s="443"/>
      <c r="K187" s="443"/>
      <c r="L187" s="443"/>
      <c r="M187" s="443"/>
      <c r="N187" s="443"/>
      <c r="O187" s="443"/>
      <c r="P187" s="443"/>
      <c r="Q187" s="443"/>
      <c r="R187" s="443"/>
      <c r="S187" s="443"/>
      <c r="T187" s="490" t="s">
        <v>120</v>
      </c>
      <c r="U187" s="491"/>
      <c r="V187" s="507"/>
      <c r="W187" s="508"/>
      <c r="X187" s="508"/>
      <c r="Y187" s="508"/>
      <c r="Z187" s="509"/>
      <c r="AA187" s="510" t="s">
        <v>113</v>
      </c>
      <c r="AB187" s="511"/>
      <c r="AD187" s="23">
        <v>4</v>
      </c>
      <c r="AE187" s="12"/>
      <c r="AH187" s="12"/>
      <c r="AI187" s="12"/>
    </row>
    <row r="188" spans="1:35" s="9" customFormat="1" ht="15" customHeight="1" x14ac:dyDescent="0.15">
      <c r="A188" s="25"/>
      <c r="B188" s="442"/>
      <c r="C188" s="443"/>
      <c r="D188" s="443"/>
      <c r="E188" s="443"/>
      <c r="F188" s="443"/>
      <c r="G188" s="443"/>
      <c r="H188" s="443"/>
      <c r="I188" s="443"/>
      <c r="J188" s="443"/>
      <c r="K188" s="443"/>
      <c r="L188" s="443"/>
      <c r="M188" s="443"/>
      <c r="N188" s="443"/>
      <c r="O188" s="443"/>
      <c r="P188" s="443"/>
      <c r="Q188" s="443"/>
      <c r="R188" s="443"/>
      <c r="S188" s="443"/>
      <c r="T188" s="490" t="s">
        <v>118</v>
      </c>
      <c r="U188" s="491"/>
      <c r="V188" s="507"/>
      <c r="W188" s="508"/>
      <c r="X188" s="508"/>
      <c r="Y188" s="508"/>
      <c r="Z188" s="509"/>
      <c r="AA188" s="510" t="s">
        <v>113</v>
      </c>
      <c r="AB188" s="511"/>
      <c r="AD188" s="23">
        <v>5</v>
      </c>
      <c r="AE188" s="12"/>
      <c r="AH188" s="12"/>
      <c r="AI188" s="12"/>
    </row>
    <row r="189" spans="1:35" s="9" customFormat="1" ht="15" customHeight="1" x14ac:dyDescent="0.15">
      <c r="A189" s="25"/>
      <c r="B189" s="442"/>
      <c r="C189" s="443"/>
      <c r="D189" s="443"/>
      <c r="E189" s="443"/>
      <c r="F189" s="443"/>
      <c r="G189" s="443"/>
      <c r="H189" s="443"/>
      <c r="I189" s="443"/>
      <c r="J189" s="443"/>
      <c r="K189" s="443"/>
      <c r="L189" s="443"/>
      <c r="M189" s="443"/>
      <c r="N189" s="443"/>
      <c r="O189" s="443"/>
      <c r="P189" s="443"/>
      <c r="Q189" s="443"/>
      <c r="R189" s="443"/>
      <c r="S189" s="443"/>
      <c r="T189" s="490"/>
      <c r="U189" s="491"/>
      <c r="V189" s="507"/>
      <c r="W189" s="508"/>
      <c r="X189" s="508"/>
      <c r="Y189" s="508"/>
      <c r="Z189" s="509"/>
      <c r="AA189" s="510"/>
      <c r="AB189" s="511"/>
      <c r="AD189" s="23">
        <v>6</v>
      </c>
      <c r="AE189" s="12"/>
      <c r="AH189" s="12"/>
      <c r="AI189" s="12"/>
    </row>
    <row r="190" spans="1:35" s="9" customFormat="1" ht="15" customHeight="1" x14ac:dyDescent="0.15">
      <c r="A190" s="25"/>
      <c r="B190" s="442"/>
      <c r="C190" s="443"/>
      <c r="D190" s="443"/>
      <c r="E190" s="443"/>
      <c r="F190" s="443"/>
      <c r="G190" s="443"/>
      <c r="H190" s="443"/>
      <c r="I190" s="443"/>
      <c r="J190" s="443"/>
      <c r="K190" s="443"/>
      <c r="L190" s="443"/>
      <c r="M190" s="443"/>
      <c r="N190" s="443"/>
      <c r="O190" s="443"/>
      <c r="P190" s="443"/>
      <c r="Q190" s="443"/>
      <c r="R190" s="443"/>
      <c r="S190" s="443"/>
      <c r="T190" s="490" t="s">
        <v>106</v>
      </c>
      <c r="U190" s="491"/>
      <c r="V190" s="507"/>
      <c r="W190" s="508"/>
      <c r="X190" s="508"/>
      <c r="Y190" s="508"/>
      <c r="Z190" s="509"/>
      <c r="AA190" s="510" t="s">
        <v>107</v>
      </c>
      <c r="AB190" s="511"/>
      <c r="AD190" s="23">
        <v>7</v>
      </c>
      <c r="AE190" s="12"/>
      <c r="AH190" s="12"/>
      <c r="AI190" s="12"/>
    </row>
    <row r="191" spans="1:35" s="9" customFormat="1" ht="15" customHeight="1" x14ac:dyDescent="0.15">
      <c r="A191" s="25"/>
      <c r="B191" s="442"/>
      <c r="C191" s="443"/>
      <c r="D191" s="443"/>
      <c r="E191" s="443"/>
      <c r="F191" s="443"/>
      <c r="G191" s="443"/>
      <c r="H191" s="443"/>
      <c r="I191" s="443"/>
      <c r="J191" s="443"/>
      <c r="K191" s="443"/>
      <c r="L191" s="443"/>
      <c r="M191" s="443"/>
      <c r="N191" s="443"/>
      <c r="O191" s="443"/>
      <c r="P191" s="443"/>
      <c r="Q191" s="443"/>
      <c r="R191" s="443"/>
      <c r="S191" s="443"/>
      <c r="T191" s="490"/>
      <c r="U191" s="491"/>
      <c r="V191" s="507"/>
      <c r="W191" s="508"/>
      <c r="X191" s="508"/>
      <c r="Y191" s="508"/>
      <c r="Z191" s="509"/>
      <c r="AA191" s="510"/>
      <c r="AB191" s="511"/>
      <c r="AD191" s="23">
        <v>8</v>
      </c>
      <c r="AE191" s="12"/>
      <c r="AH191" s="12"/>
      <c r="AI191" s="12"/>
    </row>
    <row r="192" spans="1:35" s="9" customFormat="1" ht="15" customHeight="1" x14ac:dyDescent="0.15">
      <c r="A192" s="25"/>
      <c r="B192" s="442"/>
      <c r="C192" s="443"/>
      <c r="D192" s="443"/>
      <c r="E192" s="443"/>
      <c r="F192" s="443"/>
      <c r="G192" s="443"/>
      <c r="H192" s="443"/>
      <c r="I192" s="443"/>
      <c r="J192" s="443"/>
      <c r="K192" s="443"/>
      <c r="L192" s="443"/>
      <c r="M192" s="443"/>
      <c r="N192" s="443"/>
      <c r="O192" s="443"/>
      <c r="P192" s="443"/>
      <c r="Q192" s="443"/>
      <c r="R192" s="443"/>
      <c r="S192" s="443"/>
      <c r="T192" s="542" t="s">
        <v>108</v>
      </c>
      <c r="U192" s="543"/>
      <c r="V192" s="546"/>
      <c r="W192" s="547"/>
      <c r="X192" s="547"/>
      <c r="Y192" s="547"/>
      <c r="Z192" s="548"/>
      <c r="AA192" s="520"/>
      <c r="AB192" s="521"/>
      <c r="AD192" s="23">
        <v>9</v>
      </c>
      <c r="AE192" s="12"/>
      <c r="AH192" s="12"/>
      <c r="AI192" s="12"/>
    </row>
    <row r="193" spans="1:35" s="9" customFormat="1" ht="15" customHeight="1" x14ac:dyDescent="0.15">
      <c r="A193" s="25"/>
      <c r="B193" s="445"/>
      <c r="C193" s="446"/>
      <c r="D193" s="446"/>
      <c r="E193" s="446"/>
      <c r="F193" s="446"/>
      <c r="G193" s="446"/>
      <c r="H193" s="446"/>
      <c r="I193" s="446"/>
      <c r="J193" s="446"/>
      <c r="K193" s="446"/>
      <c r="L193" s="446"/>
      <c r="M193" s="446"/>
      <c r="N193" s="446"/>
      <c r="O193" s="446"/>
      <c r="P193" s="446"/>
      <c r="Q193" s="446"/>
      <c r="R193" s="446"/>
      <c r="S193" s="446"/>
      <c r="T193" s="544"/>
      <c r="U193" s="545"/>
      <c r="V193" s="549"/>
      <c r="W193" s="550"/>
      <c r="X193" s="550"/>
      <c r="Y193" s="550"/>
      <c r="Z193" s="551"/>
      <c r="AA193" s="522"/>
      <c r="AB193" s="523"/>
      <c r="AD193" s="23">
        <v>10</v>
      </c>
      <c r="AE193" s="12"/>
      <c r="AH193" s="12"/>
      <c r="AI193" s="12"/>
    </row>
    <row r="194" spans="1:35" s="9" customFormat="1" ht="15" customHeight="1" x14ac:dyDescent="0.15">
      <c r="A194" s="25"/>
      <c r="B194" s="25"/>
      <c r="C194" s="16"/>
      <c r="D194" s="16"/>
      <c r="AD194" s="23"/>
      <c r="AE194" s="12"/>
      <c r="AH194" s="12"/>
      <c r="AI194" s="12"/>
    </row>
    <row r="195" spans="1:35" s="9" customFormat="1" ht="15" customHeight="1" x14ac:dyDescent="0.15">
      <c r="A195" s="25"/>
      <c r="B195" s="25"/>
      <c r="C195" s="16"/>
      <c r="D195" s="16"/>
      <c r="AD195" s="23"/>
      <c r="AE195" s="12"/>
      <c r="AH195" s="12"/>
      <c r="AI195" s="12"/>
    </row>
    <row r="196" spans="1:35" s="9" customFormat="1" ht="15" customHeight="1" x14ac:dyDescent="0.15">
      <c r="A196" s="25"/>
      <c r="B196" s="553" t="s">
        <v>101</v>
      </c>
      <c r="C196" s="553"/>
      <c r="D196" s="553"/>
      <c r="E196" s="553"/>
      <c r="F196" s="553"/>
      <c r="G196" s="553"/>
      <c r="H196" s="553"/>
      <c r="I196" s="553"/>
      <c r="J196" s="553"/>
      <c r="K196" s="553"/>
      <c r="L196" s="553"/>
      <c r="M196" s="553"/>
      <c r="N196" s="553"/>
      <c r="O196" s="553"/>
      <c r="P196" s="553"/>
      <c r="Q196" s="553"/>
      <c r="R196" s="553"/>
      <c r="S196" s="553"/>
      <c r="T196" s="553" t="s">
        <v>102</v>
      </c>
      <c r="U196" s="553"/>
      <c r="V196" s="553"/>
      <c r="W196" s="553"/>
      <c r="X196" s="553"/>
      <c r="Y196" s="553"/>
      <c r="Z196" s="553"/>
      <c r="AA196" s="553"/>
      <c r="AB196" s="553"/>
      <c r="AD196" s="23" t="s">
        <v>503</v>
      </c>
      <c r="AE196" s="12"/>
      <c r="AH196" s="12"/>
      <c r="AI196" s="12"/>
    </row>
    <row r="197" spans="1:35" s="9" customFormat="1" ht="15" customHeight="1" x14ac:dyDescent="0.15">
      <c r="A197" s="25"/>
      <c r="B197" s="439"/>
      <c r="C197" s="440"/>
      <c r="D197" s="440"/>
      <c r="E197" s="440"/>
      <c r="F197" s="440"/>
      <c r="G197" s="440"/>
      <c r="H197" s="440"/>
      <c r="I197" s="440"/>
      <c r="J197" s="440"/>
      <c r="K197" s="440"/>
      <c r="L197" s="440"/>
      <c r="M197" s="440"/>
      <c r="N197" s="440"/>
      <c r="O197" s="440"/>
      <c r="P197" s="440"/>
      <c r="Q197" s="440"/>
      <c r="R197" s="440"/>
      <c r="S197" s="440"/>
      <c r="T197" s="486" t="s">
        <v>111</v>
      </c>
      <c r="U197" s="487"/>
      <c r="V197" s="554"/>
      <c r="W197" s="555"/>
      <c r="X197" s="555"/>
      <c r="Y197" s="555"/>
      <c r="Z197" s="556"/>
      <c r="AA197" s="557" t="s">
        <v>104</v>
      </c>
      <c r="AB197" s="558"/>
      <c r="AD197" s="23">
        <v>1</v>
      </c>
      <c r="AE197" s="12"/>
      <c r="AH197" s="12"/>
      <c r="AI197" s="12"/>
    </row>
    <row r="198" spans="1:35" s="9" customFormat="1" ht="15" customHeight="1" x14ac:dyDescent="0.15">
      <c r="A198" s="25"/>
      <c r="B198" s="442"/>
      <c r="C198" s="443"/>
      <c r="D198" s="443"/>
      <c r="E198" s="443"/>
      <c r="F198" s="443"/>
      <c r="G198" s="443"/>
      <c r="H198" s="443"/>
      <c r="I198" s="443"/>
      <c r="J198" s="443"/>
      <c r="K198" s="443"/>
      <c r="L198" s="443"/>
      <c r="M198" s="443"/>
      <c r="N198" s="443"/>
      <c r="O198" s="443"/>
      <c r="P198" s="443"/>
      <c r="Q198" s="443"/>
      <c r="R198" s="443"/>
      <c r="S198" s="443"/>
      <c r="T198" s="490" t="s">
        <v>112</v>
      </c>
      <c r="U198" s="491"/>
      <c r="V198" s="507"/>
      <c r="W198" s="508"/>
      <c r="X198" s="508"/>
      <c r="Y198" s="508"/>
      <c r="Z198" s="509"/>
      <c r="AA198" s="510" t="s">
        <v>113</v>
      </c>
      <c r="AB198" s="511"/>
      <c r="AD198" s="23">
        <v>2</v>
      </c>
      <c r="AE198" s="12"/>
      <c r="AH198" s="12"/>
      <c r="AI198" s="12"/>
    </row>
    <row r="199" spans="1:35" s="9" customFormat="1" ht="15" customHeight="1" x14ac:dyDescent="0.15">
      <c r="A199" s="25"/>
      <c r="B199" s="442"/>
      <c r="C199" s="443"/>
      <c r="D199" s="443"/>
      <c r="E199" s="443"/>
      <c r="F199" s="443"/>
      <c r="G199" s="443"/>
      <c r="H199" s="443"/>
      <c r="I199" s="443"/>
      <c r="J199" s="443"/>
      <c r="K199" s="443"/>
      <c r="L199" s="443"/>
      <c r="M199" s="443"/>
      <c r="N199" s="443"/>
      <c r="O199" s="443"/>
      <c r="P199" s="443"/>
      <c r="Q199" s="443"/>
      <c r="R199" s="443"/>
      <c r="S199" s="443"/>
      <c r="T199" s="490" t="s">
        <v>119</v>
      </c>
      <c r="U199" s="491"/>
      <c r="V199" s="507"/>
      <c r="W199" s="508"/>
      <c r="X199" s="508"/>
      <c r="Y199" s="508"/>
      <c r="Z199" s="509"/>
      <c r="AA199" s="510" t="s">
        <v>113</v>
      </c>
      <c r="AB199" s="511"/>
      <c r="AD199" s="23">
        <v>3</v>
      </c>
      <c r="AE199" s="12"/>
      <c r="AH199" s="12"/>
      <c r="AI199" s="12"/>
    </row>
    <row r="200" spans="1:35" s="9" customFormat="1" ht="15" customHeight="1" x14ac:dyDescent="0.15">
      <c r="A200" s="25"/>
      <c r="B200" s="442"/>
      <c r="C200" s="443"/>
      <c r="D200" s="443"/>
      <c r="E200" s="443"/>
      <c r="F200" s="443"/>
      <c r="G200" s="443"/>
      <c r="H200" s="443"/>
      <c r="I200" s="443"/>
      <c r="J200" s="443"/>
      <c r="K200" s="443"/>
      <c r="L200" s="443"/>
      <c r="M200" s="443"/>
      <c r="N200" s="443"/>
      <c r="O200" s="443"/>
      <c r="P200" s="443"/>
      <c r="Q200" s="443"/>
      <c r="R200" s="443"/>
      <c r="S200" s="443"/>
      <c r="T200" s="490" t="s">
        <v>120</v>
      </c>
      <c r="U200" s="491"/>
      <c r="V200" s="507"/>
      <c r="W200" s="508"/>
      <c r="X200" s="508"/>
      <c r="Y200" s="508"/>
      <c r="Z200" s="509"/>
      <c r="AA200" s="510" t="s">
        <v>113</v>
      </c>
      <c r="AB200" s="511"/>
      <c r="AD200" s="23">
        <v>4</v>
      </c>
      <c r="AE200" s="12"/>
      <c r="AH200" s="12"/>
      <c r="AI200" s="12"/>
    </row>
    <row r="201" spans="1:35" s="9" customFormat="1" ht="15" customHeight="1" x14ac:dyDescent="0.15">
      <c r="A201" s="25"/>
      <c r="B201" s="442"/>
      <c r="C201" s="443"/>
      <c r="D201" s="443"/>
      <c r="E201" s="443"/>
      <c r="F201" s="443"/>
      <c r="G201" s="443"/>
      <c r="H201" s="443"/>
      <c r="I201" s="443"/>
      <c r="J201" s="443"/>
      <c r="K201" s="443"/>
      <c r="L201" s="443"/>
      <c r="M201" s="443"/>
      <c r="N201" s="443"/>
      <c r="O201" s="443"/>
      <c r="P201" s="443"/>
      <c r="Q201" s="443"/>
      <c r="R201" s="443"/>
      <c r="S201" s="443"/>
      <c r="T201" s="490"/>
      <c r="U201" s="491"/>
      <c r="V201" s="507"/>
      <c r="W201" s="508"/>
      <c r="X201" s="508"/>
      <c r="Y201" s="508"/>
      <c r="Z201" s="509"/>
      <c r="AA201" s="510"/>
      <c r="AB201" s="511"/>
      <c r="AD201" s="23">
        <v>5</v>
      </c>
      <c r="AE201" s="12"/>
      <c r="AH201" s="12"/>
      <c r="AI201" s="12"/>
    </row>
    <row r="202" spans="1:35" s="9" customFormat="1" ht="15" customHeight="1" x14ac:dyDescent="0.15">
      <c r="A202" s="25"/>
      <c r="B202" s="442"/>
      <c r="C202" s="443"/>
      <c r="D202" s="443"/>
      <c r="E202" s="443"/>
      <c r="F202" s="443"/>
      <c r="G202" s="443"/>
      <c r="H202" s="443"/>
      <c r="I202" s="443"/>
      <c r="J202" s="443"/>
      <c r="K202" s="443"/>
      <c r="L202" s="443"/>
      <c r="M202" s="443"/>
      <c r="N202" s="443"/>
      <c r="O202" s="443"/>
      <c r="P202" s="443"/>
      <c r="Q202" s="443"/>
      <c r="R202" s="443"/>
      <c r="S202" s="443"/>
      <c r="T202" s="490"/>
      <c r="U202" s="491"/>
      <c r="V202" s="507"/>
      <c r="W202" s="508"/>
      <c r="X202" s="508"/>
      <c r="Y202" s="508"/>
      <c r="Z202" s="509"/>
      <c r="AA202" s="510"/>
      <c r="AB202" s="511"/>
      <c r="AD202" s="23">
        <v>6</v>
      </c>
      <c r="AE202" s="12"/>
      <c r="AH202" s="12"/>
      <c r="AI202" s="12"/>
    </row>
    <row r="203" spans="1:35" s="9" customFormat="1" ht="15" customHeight="1" x14ac:dyDescent="0.15">
      <c r="A203" s="25"/>
      <c r="B203" s="442"/>
      <c r="C203" s="443"/>
      <c r="D203" s="443"/>
      <c r="E203" s="443"/>
      <c r="F203" s="443"/>
      <c r="G203" s="443"/>
      <c r="H203" s="443"/>
      <c r="I203" s="443"/>
      <c r="J203" s="443"/>
      <c r="K203" s="443"/>
      <c r="L203" s="443"/>
      <c r="M203" s="443"/>
      <c r="N203" s="443"/>
      <c r="O203" s="443"/>
      <c r="P203" s="443"/>
      <c r="Q203" s="443"/>
      <c r="R203" s="443"/>
      <c r="S203" s="443"/>
      <c r="T203" s="490" t="s">
        <v>106</v>
      </c>
      <c r="U203" s="491"/>
      <c r="V203" s="507"/>
      <c r="W203" s="508"/>
      <c r="X203" s="508"/>
      <c r="Y203" s="508"/>
      <c r="Z203" s="509"/>
      <c r="AA203" s="510" t="s">
        <v>107</v>
      </c>
      <c r="AB203" s="511"/>
      <c r="AD203" s="23">
        <v>7</v>
      </c>
      <c r="AE203" s="12"/>
      <c r="AH203" s="12"/>
      <c r="AI203" s="12"/>
    </row>
    <row r="204" spans="1:35" s="9" customFormat="1" ht="15" customHeight="1" x14ac:dyDescent="0.15">
      <c r="A204" s="25"/>
      <c r="B204" s="442"/>
      <c r="C204" s="443"/>
      <c r="D204" s="443"/>
      <c r="E204" s="443"/>
      <c r="F204" s="443"/>
      <c r="G204" s="443"/>
      <c r="H204" s="443"/>
      <c r="I204" s="443"/>
      <c r="J204" s="443"/>
      <c r="K204" s="443"/>
      <c r="L204" s="443"/>
      <c r="M204" s="443"/>
      <c r="N204" s="443"/>
      <c r="O204" s="443"/>
      <c r="P204" s="443"/>
      <c r="Q204" s="443"/>
      <c r="R204" s="443"/>
      <c r="S204" s="443"/>
      <c r="T204" s="490"/>
      <c r="U204" s="491"/>
      <c r="V204" s="507"/>
      <c r="W204" s="508"/>
      <c r="X204" s="508"/>
      <c r="Y204" s="508"/>
      <c r="Z204" s="509"/>
      <c r="AA204" s="510"/>
      <c r="AB204" s="511"/>
      <c r="AD204" s="23">
        <v>8</v>
      </c>
      <c r="AE204" s="12"/>
      <c r="AH204" s="12"/>
      <c r="AI204" s="12"/>
    </row>
    <row r="205" spans="1:35" s="9" customFormat="1" ht="15" customHeight="1" x14ac:dyDescent="0.15">
      <c r="A205" s="25"/>
      <c r="B205" s="442"/>
      <c r="C205" s="443"/>
      <c r="D205" s="443"/>
      <c r="E205" s="443"/>
      <c r="F205" s="443"/>
      <c r="G205" s="443"/>
      <c r="H205" s="443"/>
      <c r="I205" s="443"/>
      <c r="J205" s="443"/>
      <c r="K205" s="443"/>
      <c r="L205" s="443"/>
      <c r="M205" s="443"/>
      <c r="N205" s="443"/>
      <c r="O205" s="443"/>
      <c r="P205" s="443"/>
      <c r="Q205" s="443"/>
      <c r="R205" s="443"/>
      <c r="S205" s="443"/>
      <c r="T205" s="542" t="s">
        <v>108</v>
      </c>
      <c r="U205" s="543"/>
      <c r="V205" s="546"/>
      <c r="W205" s="547"/>
      <c r="X205" s="547"/>
      <c r="Y205" s="547"/>
      <c r="Z205" s="548"/>
      <c r="AA205" s="520"/>
      <c r="AB205" s="521"/>
      <c r="AD205" s="23">
        <v>9</v>
      </c>
      <c r="AE205" s="12"/>
      <c r="AH205" s="12"/>
      <c r="AI205" s="12"/>
    </row>
    <row r="206" spans="1:35" s="9" customFormat="1" ht="15" customHeight="1" x14ac:dyDescent="0.15">
      <c r="A206" s="25"/>
      <c r="B206" s="445"/>
      <c r="C206" s="446"/>
      <c r="D206" s="446"/>
      <c r="E206" s="446"/>
      <c r="F206" s="446"/>
      <c r="G206" s="446"/>
      <c r="H206" s="446"/>
      <c r="I206" s="446"/>
      <c r="J206" s="446"/>
      <c r="K206" s="446"/>
      <c r="L206" s="446"/>
      <c r="M206" s="446"/>
      <c r="N206" s="446"/>
      <c r="O206" s="446"/>
      <c r="P206" s="446"/>
      <c r="Q206" s="446"/>
      <c r="R206" s="446"/>
      <c r="S206" s="446"/>
      <c r="T206" s="544"/>
      <c r="U206" s="545"/>
      <c r="V206" s="549"/>
      <c r="W206" s="550"/>
      <c r="X206" s="550"/>
      <c r="Y206" s="550"/>
      <c r="Z206" s="551"/>
      <c r="AA206" s="522"/>
      <c r="AB206" s="523"/>
      <c r="AD206" s="23">
        <v>10</v>
      </c>
      <c r="AE206" s="12"/>
      <c r="AH206" s="12"/>
      <c r="AI206" s="12"/>
    </row>
    <row r="207" spans="1:35" s="9" customFormat="1" ht="15" customHeight="1" x14ac:dyDescent="0.15">
      <c r="A207" s="25"/>
      <c r="B207" s="25"/>
      <c r="C207" s="16"/>
      <c r="D207" s="16"/>
      <c r="AD207" s="23"/>
      <c r="AE207" s="12"/>
      <c r="AH207" s="12"/>
      <c r="AI207" s="12"/>
    </row>
    <row r="208" spans="1:35" s="9" customFormat="1" ht="15" customHeight="1" x14ac:dyDescent="0.15">
      <c r="A208" s="25"/>
      <c r="B208" s="25"/>
      <c r="C208" s="16"/>
      <c r="D208" s="16"/>
      <c r="AD208" s="23"/>
      <c r="AE208" s="12"/>
      <c r="AH208" s="12"/>
      <c r="AI208" s="12"/>
    </row>
    <row r="209" spans="1:35" s="9" customFormat="1" ht="15" customHeight="1" x14ac:dyDescent="0.15">
      <c r="A209" s="25"/>
      <c r="B209" s="553" t="s">
        <v>121</v>
      </c>
      <c r="C209" s="553"/>
      <c r="D209" s="553"/>
      <c r="E209" s="553"/>
      <c r="F209" s="553"/>
      <c r="G209" s="553"/>
      <c r="H209" s="553"/>
      <c r="I209" s="553"/>
      <c r="J209" s="553"/>
      <c r="K209" s="553"/>
      <c r="L209" s="553"/>
      <c r="M209" s="553"/>
      <c r="N209" s="553"/>
      <c r="O209" s="553"/>
      <c r="P209" s="553"/>
      <c r="Q209" s="553"/>
      <c r="R209" s="553"/>
      <c r="S209" s="553"/>
      <c r="T209" s="553" t="s">
        <v>122</v>
      </c>
      <c r="U209" s="553"/>
      <c r="V209" s="553"/>
      <c r="W209" s="553"/>
      <c r="X209" s="553"/>
      <c r="Y209" s="553"/>
      <c r="Z209" s="553"/>
      <c r="AA209" s="553"/>
      <c r="AB209" s="553"/>
      <c r="AD209" s="23" t="s">
        <v>499</v>
      </c>
      <c r="AE209" s="12"/>
      <c r="AH209" s="12"/>
      <c r="AI209" s="12"/>
    </row>
    <row r="210" spans="1:35" s="9" customFormat="1" ht="15" customHeight="1" x14ac:dyDescent="0.15">
      <c r="A210" s="25"/>
      <c r="B210" s="439"/>
      <c r="C210" s="440"/>
      <c r="D210" s="440"/>
      <c r="E210" s="440"/>
      <c r="F210" s="440"/>
      <c r="G210" s="440"/>
      <c r="H210" s="440"/>
      <c r="I210" s="440"/>
      <c r="J210" s="440"/>
      <c r="K210" s="440"/>
      <c r="L210" s="440"/>
      <c r="M210" s="440"/>
      <c r="N210" s="440"/>
      <c r="O210" s="440"/>
      <c r="P210" s="440"/>
      <c r="Q210" s="440"/>
      <c r="R210" s="440"/>
      <c r="S210" s="440"/>
      <c r="T210" s="486" t="s">
        <v>123</v>
      </c>
      <c r="U210" s="487"/>
      <c r="V210" s="554"/>
      <c r="W210" s="555"/>
      <c r="X210" s="555"/>
      <c r="Y210" s="555"/>
      <c r="Z210" s="556"/>
      <c r="AA210" s="557" t="s">
        <v>124</v>
      </c>
      <c r="AB210" s="558"/>
      <c r="AD210" s="23">
        <v>1</v>
      </c>
      <c r="AE210" s="12"/>
      <c r="AH210" s="12"/>
      <c r="AI210" s="12"/>
    </row>
    <row r="211" spans="1:35" s="9" customFormat="1" ht="15" customHeight="1" x14ac:dyDescent="0.15">
      <c r="A211" s="25"/>
      <c r="B211" s="442"/>
      <c r="C211" s="443"/>
      <c r="D211" s="443"/>
      <c r="E211" s="443"/>
      <c r="F211" s="443"/>
      <c r="G211" s="443"/>
      <c r="H211" s="443"/>
      <c r="I211" s="443"/>
      <c r="J211" s="443"/>
      <c r="K211" s="443"/>
      <c r="L211" s="443"/>
      <c r="M211" s="443"/>
      <c r="N211" s="443"/>
      <c r="O211" s="443"/>
      <c r="P211" s="443"/>
      <c r="Q211" s="443"/>
      <c r="R211" s="443"/>
      <c r="S211" s="443"/>
      <c r="T211" s="490" t="s">
        <v>125</v>
      </c>
      <c r="U211" s="491"/>
      <c r="V211" s="507"/>
      <c r="W211" s="508"/>
      <c r="X211" s="508"/>
      <c r="Y211" s="508"/>
      <c r="Z211" s="509"/>
      <c r="AA211" s="510" t="s">
        <v>126</v>
      </c>
      <c r="AB211" s="511"/>
      <c r="AD211" s="23">
        <v>2</v>
      </c>
      <c r="AE211" s="12"/>
      <c r="AH211" s="12"/>
      <c r="AI211" s="12"/>
    </row>
    <row r="212" spans="1:35" s="9" customFormat="1" ht="15" customHeight="1" x14ac:dyDescent="0.15">
      <c r="A212" s="25"/>
      <c r="B212" s="442"/>
      <c r="C212" s="443"/>
      <c r="D212" s="443"/>
      <c r="E212" s="443"/>
      <c r="F212" s="443"/>
      <c r="G212" s="443"/>
      <c r="H212" s="443"/>
      <c r="I212" s="443"/>
      <c r="J212" s="443"/>
      <c r="K212" s="443"/>
      <c r="L212" s="443"/>
      <c r="M212" s="443"/>
      <c r="N212" s="443"/>
      <c r="O212" s="443"/>
      <c r="P212" s="443"/>
      <c r="Q212" s="443"/>
      <c r="R212" s="443"/>
      <c r="S212" s="443"/>
      <c r="T212" s="490" t="s">
        <v>127</v>
      </c>
      <c r="U212" s="491"/>
      <c r="V212" s="507"/>
      <c r="W212" s="508"/>
      <c r="X212" s="508"/>
      <c r="Y212" s="508"/>
      <c r="Z212" s="509"/>
      <c r="AA212" s="510" t="s">
        <v>126</v>
      </c>
      <c r="AB212" s="511"/>
      <c r="AD212" s="23">
        <v>3</v>
      </c>
      <c r="AE212" s="12"/>
      <c r="AH212" s="12"/>
      <c r="AI212" s="12"/>
    </row>
    <row r="213" spans="1:35" s="9" customFormat="1" ht="15" customHeight="1" x14ac:dyDescent="0.15">
      <c r="A213" s="25"/>
      <c r="B213" s="442"/>
      <c r="C213" s="443"/>
      <c r="D213" s="443"/>
      <c r="E213" s="443"/>
      <c r="F213" s="443"/>
      <c r="G213" s="443"/>
      <c r="H213" s="443"/>
      <c r="I213" s="443"/>
      <c r="J213" s="443"/>
      <c r="K213" s="443"/>
      <c r="L213" s="443"/>
      <c r="M213" s="443"/>
      <c r="N213" s="443"/>
      <c r="O213" s="443"/>
      <c r="P213" s="443"/>
      <c r="Q213" s="443"/>
      <c r="R213" s="443"/>
      <c r="S213" s="443"/>
      <c r="T213" s="490"/>
      <c r="U213" s="491"/>
      <c r="V213" s="507"/>
      <c r="W213" s="508"/>
      <c r="X213" s="508"/>
      <c r="Y213" s="508"/>
      <c r="Z213" s="509"/>
      <c r="AA213" s="510"/>
      <c r="AB213" s="511"/>
      <c r="AD213" s="23">
        <v>4</v>
      </c>
      <c r="AE213" s="12"/>
      <c r="AH213" s="12"/>
      <c r="AI213" s="12"/>
    </row>
    <row r="214" spans="1:35" s="9" customFormat="1" ht="15" customHeight="1" x14ac:dyDescent="0.15">
      <c r="A214" s="25"/>
      <c r="B214" s="442"/>
      <c r="C214" s="443"/>
      <c r="D214" s="443"/>
      <c r="E214" s="443"/>
      <c r="F214" s="443"/>
      <c r="G214" s="443"/>
      <c r="H214" s="443"/>
      <c r="I214" s="443"/>
      <c r="J214" s="443"/>
      <c r="K214" s="443"/>
      <c r="L214" s="443"/>
      <c r="M214" s="443"/>
      <c r="N214" s="443"/>
      <c r="O214" s="443"/>
      <c r="P214" s="443"/>
      <c r="Q214" s="443"/>
      <c r="R214" s="443"/>
      <c r="S214" s="443"/>
      <c r="T214" s="490"/>
      <c r="U214" s="491"/>
      <c r="V214" s="507"/>
      <c r="W214" s="508"/>
      <c r="X214" s="508"/>
      <c r="Y214" s="508"/>
      <c r="Z214" s="509"/>
      <c r="AA214" s="510"/>
      <c r="AB214" s="511"/>
      <c r="AD214" s="23">
        <v>5</v>
      </c>
      <c r="AE214" s="12"/>
      <c r="AH214" s="12"/>
      <c r="AI214" s="12"/>
    </row>
    <row r="215" spans="1:35" s="9" customFormat="1" ht="15" customHeight="1" x14ac:dyDescent="0.15">
      <c r="A215" s="25"/>
      <c r="B215" s="442"/>
      <c r="C215" s="443"/>
      <c r="D215" s="443"/>
      <c r="E215" s="443"/>
      <c r="F215" s="443"/>
      <c r="G215" s="443"/>
      <c r="H215" s="443"/>
      <c r="I215" s="443"/>
      <c r="J215" s="443"/>
      <c r="K215" s="443"/>
      <c r="L215" s="443"/>
      <c r="M215" s="443"/>
      <c r="N215" s="443"/>
      <c r="O215" s="443"/>
      <c r="P215" s="443"/>
      <c r="Q215" s="443"/>
      <c r="R215" s="443"/>
      <c r="S215" s="443"/>
      <c r="T215" s="490"/>
      <c r="U215" s="491"/>
      <c r="V215" s="507"/>
      <c r="W215" s="508"/>
      <c r="X215" s="508"/>
      <c r="Y215" s="508"/>
      <c r="Z215" s="509"/>
      <c r="AA215" s="510"/>
      <c r="AB215" s="511"/>
      <c r="AD215" s="23">
        <v>6</v>
      </c>
      <c r="AE215" s="12"/>
      <c r="AH215" s="12"/>
      <c r="AI215" s="12"/>
    </row>
    <row r="216" spans="1:35" s="9" customFormat="1" ht="15" customHeight="1" x14ac:dyDescent="0.15">
      <c r="A216" s="25"/>
      <c r="B216" s="442"/>
      <c r="C216" s="443"/>
      <c r="D216" s="443"/>
      <c r="E216" s="443"/>
      <c r="F216" s="443"/>
      <c r="G216" s="443"/>
      <c r="H216" s="443"/>
      <c r="I216" s="443"/>
      <c r="J216" s="443"/>
      <c r="K216" s="443"/>
      <c r="L216" s="443"/>
      <c r="M216" s="443"/>
      <c r="N216" s="443"/>
      <c r="O216" s="443"/>
      <c r="P216" s="443"/>
      <c r="Q216" s="443"/>
      <c r="R216" s="443"/>
      <c r="S216" s="443"/>
      <c r="T216" s="490" t="s">
        <v>128</v>
      </c>
      <c r="U216" s="491"/>
      <c r="V216" s="507"/>
      <c r="W216" s="508"/>
      <c r="X216" s="508"/>
      <c r="Y216" s="508"/>
      <c r="Z216" s="509"/>
      <c r="AA216" s="510" t="s">
        <v>129</v>
      </c>
      <c r="AB216" s="511"/>
      <c r="AD216" s="23">
        <v>7</v>
      </c>
      <c r="AE216" s="12"/>
      <c r="AH216" s="12"/>
      <c r="AI216" s="12"/>
    </row>
    <row r="217" spans="1:35" s="9" customFormat="1" ht="15" customHeight="1" x14ac:dyDescent="0.15">
      <c r="A217" s="25"/>
      <c r="B217" s="442"/>
      <c r="C217" s="443"/>
      <c r="D217" s="443"/>
      <c r="E217" s="443"/>
      <c r="F217" s="443"/>
      <c r="G217" s="443"/>
      <c r="H217" s="443"/>
      <c r="I217" s="443"/>
      <c r="J217" s="443"/>
      <c r="K217" s="443"/>
      <c r="L217" s="443"/>
      <c r="M217" s="443"/>
      <c r="N217" s="443"/>
      <c r="O217" s="443"/>
      <c r="P217" s="443"/>
      <c r="Q217" s="443"/>
      <c r="R217" s="443"/>
      <c r="S217" s="443"/>
      <c r="T217" s="490"/>
      <c r="U217" s="491"/>
      <c r="V217" s="507"/>
      <c r="W217" s="508"/>
      <c r="X217" s="508"/>
      <c r="Y217" s="508"/>
      <c r="Z217" s="509"/>
      <c r="AA217" s="510"/>
      <c r="AB217" s="511"/>
      <c r="AD217" s="23">
        <v>8</v>
      </c>
      <c r="AE217" s="12"/>
      <c r="AH217" s="12"/>
      <c r="AI217" s="12"/>
    </row>
    <row r="218" spans="1:35" s="9" customFormat="1" ht="15" customHeight="1" x14ac:dyDescent="0.15">
      <c r="A218" s="25"/>
      <c r="B218" s="442"/>
      <c r="C218" s="443"/>
      <c r="D218" s="443"/>
      <c r="E218" s="443"/>
      <c r="F218" s="443"/>
      <c r="G218" s="443"/>
      <c r="H218" s="443"/>
      <c r="I218" s="443"/>
      <c r="J218" s="443"/>
      <c r="K218" s="443"/>
      <c r="L218" s="443"/>
      <c r="M218" s="443"/>
      <c r="N218" s="443"/>
      <c r="O218" s="443"/>
      <c r="P218" s="443"/>
      <c r="Q218" s="443"/>
      <c r="R218" s="443"/>
      <c r="S218" s="443"/>
      <c r="T218" s="542" t="s">
        <v>130</v>
      </c>
      <c r="U218" s="543"/>
      <c r="V218" s="546"/>
      <c r="W218" s="547"/>
      <c r="X218" s="547"/>
      <c r="Y218" s="547"/>
      <c r="Z218" s="548"/>
      <c r="AA218" s="520"/>
      <c r="AB218" s="521"/>
      <c r="AD218" s="23">
        <v>9</v>
      </c>
      <c r="AE218" s="12"/>
      <c r="AH218" s="12"/>
      <c r="AI218" s="12"/>
    </row>
    <row r="219" spans="1:35" s="9" customFormat="1" ht="15" customHeight="1" x14ac:dyDescent="0.15">
      <c r="A219" s="25"/>
      <c r="B219" s="445"/>
      <c r="C219" s="446"/>
      <c r="D219" s="446"/>
      <c r="E219" s="446"/>
      <c r="F219" s="446"/>
      <c r="G219" s="446"/>
      <c r="H219" s="446"/>
      <c r="I219" s="446"/>
      <c r="J219" s="446"/>
      <c r="K219" s="446"/>
      <c r="L219" s="446"/>
      <c r="M219" s="446"/>
      <c r="N219" s="446"/>
      <c r="O219" s="446"/>
      <c r="P219" s="446"/>
      <c r="Q219" s="446"/>
      <c r="R219" s="446"/>
      <c r="S219" s="446"/>
      <c r="T219" s="544"/>
      <c r="U219" s="545"/>
      <c r="V219" s="549"/>
      <c r="W219" s="550"/>
      <c r="X219" s="550"/>
      <c r="Y219" s="550"/>
      <c r="Z219" s="551"/>
      <c r="AA219" s="522"/>
      <c r="AB219" s="523"/>
      <c r="AD219" s="23">
        <v>10</v>
      </c>
      <c r="AE219" s="12"/>
      <c r="AH219" s="12"/>
      <c r="AI219" s="12"/>
    </row>
    <row r="220" spans="1:35" s="9" customFormat="1" ht="15" customHeight="1" x14ac:dyDescent="0.15">
      <c r="A220" s="25"/>
      <c r="B220" s="25"/>
      <c r="C220" s="16"/>
      <c r="D220" s="16"/>
      <c r="AD220" s="23"/>
      <c r="AE220" s="12"/>
      <c r="AH220" s="12"/>
      <c r="AI220" s="12"/>
    </row>
    <row r="221" spans="1:35" s="9" customFormat="1" ht="15" customHeight="1" x14ac:dyDescent="0.15">
      <c r="A221" s="25"/>
      <c r="B221" s="25"/>
      <c r="C221" s="16"/>
      <c r="D221" s="16"/>
      <c r="AD221" s="23"/>
      <c r="AE221" s="12"/>
      <c r="AH221" s="12"/>
      <c r="AI221" s="12"/>
    </row>
    <row r="222" spans="1:35" s="9" customFormat="1" ht="15" customHeight="1" x14ac:dyDescent="0.15">
      <c r="A222" s="25"/>
      <c r="B222" s="642" t="s">
        <v>101</v>
      </c>
      <c r="C222" s="643"/>
      <c r="D222" s="643"/>
      <c r="E222" s="643"/>
      <c r="F222" s="643"/>
      <c r="G222" s="643"/>
      <c r="H222" s="643"/>
      <c r="I222" s="643"/>
      <c r="J222" s="643"/>
      <c r="K222" s="643"/>
      <c r="L222" s="643"/>
      <c r="M222" s="643"/>
      <c r="N222" s="643"/>
      <c r="O222" s="643"/>
      <c r="P222" s="643"/>
      <c r="Q222" s="643"/>
      <c r="R222" s="643"/>
      <c r="S222" s="644"/>
      <c r="T222" s="642" t="s">
        <v>102</v>
      </c>
      <c r="U222" s="643"/>
      <c r="V222" s="643"/>
      <c r="W222" s="643"/>
      <c r="X222" s="643"/>
      <c r="Y222" s="643"/>
      <c r="Z222" s="643"/>
      <c r="AA222" s="643"/>
      <c r="AB222" s="644"/>
      <c r="AD222" s="23" t="s">
        <v>504</v>
      </c>
      <c r="AE222" s="12"/>
      <c r="AH222" s="23" t="s">
        <v>133</v>
      </c>
      <c r="AI222" s="12"/>
    </row>
    <row r="223" spans="1:35" s="9" customFormat="1" ht="15" customHeight="1" x14ac:dyDescent="0.15">
      <c r="A223" s="25"/>
      <c r="B223" s="439"/>
      <c r="C223" s="440"/>
      <c r="D223" s="440"/>
      <c r="E223" s="440"/>
      <c r="F223" s="440"/>
      <c r="G223" s="440"/>
      <c r="H223" s="440"/>
      <c r="I223" s="440"/>
      <c r="J223" s="440"/>
      <c r="K223" s="440"/>
      <c r="L223" s="440"/>
      <c r="M223" s="440"/>
      <c r="N223" s="440"/>
      <c r="O223" s="440"/>
      <c r="P223" s="440"/>
      <c r="Q223" s="440"/>
      <c r="R223" s="440"/>
      <c r="S223" s="441"/>
      <c r="T223" s="486" t="s">
        <v>111</v>
      </c>
      <c r="U223" s="645"/>
      <c r="V223" s="554"/>
      <c r="W223" s="555"/>
      <c r="X223" s="555"/>
      <c r="Y223" s="555"/>
      <c r="Z223" s="556"/>
      <c r="AA223" s="557" t="s">
        <v>104</v>
      </c>
      <c r="AB223" s="646"/>
      <c r="AD223" s="23">
        <v>1</v>
      </c>
      <c r="AE223" s="12"/>
      <c r="AH223" s="12"/>
      <c r="AI223" s="12"/>
    </row>
    <row r="224" spans="1:35" s="9" customFormat="1" ht="15" customHeight="1" x14ac:dyDescent="0.15">
      <c r="A224" s="25"/>
      <c r="B224" s="442"/>
      <c r="C224" s="443"/>
      <c r="D224" s="443"/>
      <c r="E224" s="443"/>
      <c r="F224" s="443"/>
      <c r="G224" s="443"/>
      <c r="H224" s="443"/>
      <c r="I224" s="443"/>
      <c r="J224" s="443"/>
      <c r="K224" s="443"/>
      <c r="L224" s="443"/>
      <c r="M224" s="443"/>
      <c r="N224" s="443"/>
      <c r="O224" s="443"/>
      <c r="P224" s="443"/>
      <c r="Q224" s="443"/>
      <c r="R224" s="443"/>
      <c r="S224" s="444"/>
      <c r="T224" s="490" t="s">
        <v>112</v>
      </c>
      <c r="U224" s="641"/>
      <c r="V224" s="507"/>
      <c r="W224" s="508"/>
      <c r="X224" s="508"/>
      <c r="Y224" s="508"/>
      <c r="Z224" s="509"/>
      <c r="AA224" s="510" t="s">
        <v>113</v>
      </c>
      <c r="AB224" s="640"/>
      <c r="AD224" s="23">
        <v>2</v>
      </c>
      <c r="AE224" s="12"/>
      <c r="AH224" s="12"/>
      <c r="AI224" s="12"/>
    </row>
    <row r="225" spans="1:35" s="9" customFormat="1" ht="15" customHeight="1" x14ac:dyDescent="0.15">
      <c r="A225" s="25"/>
      <c r="B225" s="442"/>
      <c r="C225" s="443"/>
      <c r="D225" s="443"/>
      <c r="E225" s="443"/>
      <c r="F225" s="443"/>
      <c r="G225" s="443"/>
      <c r="H225" s="443"/>
      <c r="I225" s="443"/>
      <c r="J225" s="443"/>
      <c r="K225" s="443"/>
      <c r="L225" s="443"/>
      <c r="M225" s="443"/>
      <c r="N225" s="443"/>
      <c r="O225" s="443"/>
      <c r="P225" s="443"/>
      <c r="Q225" s="443"/>
      <c r="R225" s="443"/>
      <c r="S225" s="444"/>
      <c r="T225" s="490"/>
      <c r="U225" s="641"/>
      <c r="V225" s="507"/>
      <c r="W225" s="508"/>
      <c r="X225" s="508"/>
      <c r="Y225" s="508"/>
      <c r="Z225" s="509"/>
      <c r="AA225" s="510"/>
      <c r="AB225" s="640"/>
      <c r="AD225" s="23">
        <v>3</v>
      </c>
      <c r="AE225" s="12"/>
      <c r="AH225" s="12"/>
      <c r="AI225" s="12"/>
    </row>
    <row r="226" spans="1:35" s="9" customFormat="1" ht="15" customHeight="1" x14ac:dyDescent="0.15">
      <c r="A226" s="25"/>
      <c r="B226" s="442"/>
      <c r="C226" s="443"/>
      <c r="D226" s="443"/>
      <c r="E226" s="443"/>
      <c r="F226" s="443"/>
      <c r="G226" s="443"/>
      <c r="H226" s="443"/>
      <c r="I226" s="443"/>
      <c r="J226" s="443"/>
      <c r="K226" s="443"/>
      <c r="L226" s="443"/>
      <c r="M226" s="443"/>
      <c r="N226" s="443"/>
      <c r="O226" s="443"/>
      <c r="P226" s="443"/>
      <c r="Q226" s="443"/>
      <c r="R226" s="443"/>
      <c r="S226" s="444"/>
      <c r="T226" s="490"/>
      <c r="U226" s="641"/>
      <c r="V226" s="507"/>
      <c r="W226" s="508"/>
      <c r="X226" s="508"/>
      <c r="Y226" s="508"/>
      <c r="Z226" s="509"/>
      <c r="AA226" s="510"/>
      <c r="AB226" s="640"/>
      <c r="AD226" s="23">
        <v>4</v>
      </c>
      <c r="AE226" s="12"/>
      <c r="AH226" s="12"/>
      <c r="AI226" s="12"/>
    </row>
    <row r="227" spans="1:35" s="9" customFormat="1" ht="15" customHeight="1" x14ac:dyDescent="0.15">
      <c r="A227" s="25"/>
      <c r="B227" s="442"/>
      <c r="C227" s="443"/>
      <c r="D227" s="443"/>
      <c r="E227" s="443"/>
      <c r="F227" s="443"/>
      <c r="G227" s="443"/>
      <c r="H227" s="443"/>
      <c r="I227" s="443"/>
      <c r="J227" s="443"/>
      <c r="K227" s="443"/>
      <c r="L227" s="443"/>
      <c r="M227" s="443"/>
      <c r="N227" s="443"/>
      <c r="O227" s="443"/>
      <c r="P227" s="443"/>
      <c r="Q227" s="443"/>
      <c r="R227" s="443"/>
      <c r="S227" s="444"/>
      <c r="T227" s="490"/>
      <c r="U227" s="641"/>
      <c r="V227" s="507"/>
      <c r="W227" s="508"/>
      <c r="X227" s="508"/>
      <c r="Y227" s="508"/>
      <c r="Z227" s="509"/>
      <c r="AA227" s="510"/>
      <c r="AB227" s="640"/>
      <c r="AD227" s="23">
        <v>5</v>
      </c>
      <c r="AE227" s="12"/>
      <c r="AH227" s="12"/>
      <c r="AI227" s="12"/>
    </row>
    <row r="228" spans="1:35" s="9" customFormat="1" ht="15" customHeight="1" x14ac:dyDescent="0.15">
      <c r="A228" s="25"/>
      <c r="B228" s="442"/>
      <c r="C228" s="443"/>
      <c r="D228" s="443"/>
      <c r="E228" s="443"/>
      <c r="F228" s="443"/>
      <c r="G228" s="443"/>
      <c r="H228" s="443"/>
      <c r="I228" s="443"/>
      <c r="J228" s="443"/>
      <c r="K228" s="443"/>
      <c r="L228" s="443"/>
      <c r="M228" s="443"/>
      <c r="N228" s="443"/>
      <c r="O228" s="443"/>
      <c r="P228" s="443"/>
      <c r="Q228" s="443"/>
      <c r="R228" s="443"/>
      <c r="S228" s="444"/>
      <c r="T228" s="490"/>
      <c r="U228" s="641"/>
      <c r="V228" s="507"/>
      <c r="W228" s="508"/>
      <c r="X228" s="508"/>
      <c r="Y228" s="508"/>
      <c r="Z228" s="509"/>
      <c r="AA228" s="510"/>
      <c r="AB228" s="640"/>
      <c r="AD228" s="23">
        <v>6</v>
      </c>
      <c r="AE228" s="12"/>
      <c r="AH228" s="12"/>
      <c r="AI228" s="12"/>
    </row>
    <row r="229" spans="1:35" s="9" customFormat="1" ht="15" customHeight="1" x14ac:dyDescent="0.15">
      <c r="A229" s="25"/>
      <c r="B229" s="442"/>
      <c r="C229" s="443"/>
      <c r="D229" s="443"/>
      <c r="E229" s="443"/>
      <c r="F229" s="443"/>
      <c r="G229" s="443"/>
      <c r="H229" s="443"/>
      <c r="I229" s="443"/>
      <c r="J229" s="443"/>
      <c r="K229" s="443"/>
      <c r="L229" s="443"/>
      <c r="M229" s="443"/>
      <c r="N229" s="443"/>
      <c r="O229" s="443"/>
      <c r="P229" s="443"/>
      <c r="Q229" s="443"/>
      <c r="R229" s="443"/>
      <c r="S229" s="444"/>
      <c r="T229" s="490" t="s">
        <v>106</v>
      </c>
      <c r="U229" s="641"/>
      <c r="V229" s="507"/>
      <c r="W229" s="508"/>
      <c r="X229" s="508"/>
      <c r="Y229" s="508"/>
      <c r="Z229" s="509"/>
      <c r="AA229" s="510" t="s">
        <v>107</v>
      </c>
      <c r="AB229" s="640"/>
      <c r="AD229" s="23">
        <v>7</v>
      </c>
      <c r="AE229" s="12"/>
      <c r="AH229" s="12"/>
      <c r="AI229" s="12"/>
    </row>
    <row r="230" spans="1:35" s="9" customFormat="1" ht="15" customHeight="1" x14ac:dyDescent="0.15">
      <c r="A230" s="25"/>
      <c r="B230" s="442"/>
      <c r="C230" s="443"/>
      <c r="D230" s="443"/>
      <c r="E230" s="443"/>
      <c r="F230" s="443"/>
      <c r="G230" s="443"/>
      <c r="H230" s="443"/>
      <c r="I230" s="443"/>
      <c r="J230" s="443"/>
      <c r="K230" s="443"/>
      <c r="L230" s="443"/>
      <c r="M230" s="443"/>
      <c r="N230" s="443"/>
      <c r="O230" s="443"/>
      <c r="P230" s="443"/>
      <c r="Q230" s="443"/>
      <c r="R230" s="443"/>
      <c r="S230" s="444"/>
      <c r="T230" s="490"/>
      <c r="U230" s="641"/>
      <c r="V230" s="507"/>
      <c r="W230" s="508"/>
      <c r="X230" s="508"/>
      <c r="Y230" s="508"/>
      <c r="Z230" s="509"/>
      <c r="AA230" s="510"/>
      <c r="AB230" s="640"/>
      <c r="AD230" s="23">
        <v>8</v>
      </c>
      <c r="AE230" s="12"/>
      <c r="AH230" s="12"/>
      <c r="AI230" s="12"/>
    </row>
    <row r="231" spans="1:35" s="9" customFormat="1" ht="15" customHeight="1" x14ac:dyDescent="0.15">
      <c r="A231" s="25"/>
      <c r="B231" s="442"/>
      <c r="C231" s="443"/>
      <c r="D231" s="443"/>
      <c r="E231" s="443"/>
      <c r="F231" s="443"/>
      <c r="G231" s="443"/>
      <c r="H231" s="443"/>
      <c r="I231" s="443"/>
      <c r="J231" s="443"/>
      <c r="K231" s="443"/>
      <c r="L231" s="443"/>
      <c r="M231" s="443"/>
      <c r="N231" s="443"/>
      <c r="O231" s="443"/>
      <c r="P231" s="443"/>
      <c r="Q231" s="443"/>
      <c r="R231" s="443"/>
      <c r="S231" s="444"/>
      <c r="T231" s="647" t="s">
        <v>108</v>
      </c>
      <c r="U231" s="648"/>
      <c r="V231" s="651"/>
      <c r="W231" s="652"/>
      <c r="X231" s="652"/>
      <c r="Y231" s="652"/>
      <c r="Z231" s="653"/>
      <c r="AA231" s="660"/>
      <c r="AB231" s="661"/>
      <c r="AD231" s="23">
        <v>9</v>
      </c>
      <c r="AE231" s="12"/>
      <c r="AH231" s="12"/>
      <c r="AI231" s="12"/>
    </row>
    <row r="232" spans="1:35" s="9" customFormat="1" ht="15" customHeight="1" x14ac:dyDescent="0.15">
      <c r="A232" s="25"/>
      <c r="B232" s="445"/>
      <c r="C232" s="446"/>
      <c r="D232" s="446"/>
      <c r="E232" s="446"/>
      <c r="F232" s="446"/>
      <c r="G232" s="446"/>
      <c r="H232" s="446"/>
      <c r="I232" s="446"/>
      <c r="J232" s="446"/>
      <c r="K232" s="446"/>
      <c r="L232" s="446"/>
      <c r="M232" s="446"/>
      <c r="N232" s="446"/>
      <c r="O232" s="446"/>
      <c r="P232" s="446"/>
      <c r="Q232" s="446"/>
      <c r="R232" s="446"/>
      <c r="S232" s="447"/>
      <c r="T232" s="649"/>
      <c r="U232" s="650"/>
      <c r="V232" s="654"/>
      <c r="W232" s="655"/>
      <c r="X232" s="655"/>
      <c r="Y232" s="655"/>
      <c r="Z232" s="656"/>
      <c r="AA232" s="662"/>
      <c r="AB232" s="663"/>
      <c r="AD232" s="23">
        <v>10</v>
      </c>
      <c r="AE232" s="12"/>
      <c r="AH232" s="12"/>
      <c r="AI232" s="12"/>
    </row>
    <row r="233" spans="1:35" s="9" customFormat="1" ht="15" customHeight="1" x14ac:dyDescent="0.15">
      <c r="A233" s="25"/>
      <c r="B233" s="25"/>
      <c r="C233" s="16"/>
      <c r="D233" s="16"/>
      <c r="AE233" s="12"/>
      <c r="AH233" s="12"/>
      <c r="AI233" s="12"/>
    </row>
    <row r="234" spans="1:35" s="9" customFormat="1" ht="15" customHeight="1" x14ac:dyDescent="0.15">
      <c r="A234" s="25"/>
      <c r="B234" s="25"/>
      <c r="C234" s="16"/>
      <c r="D234" s="16"/>
      <c r="AD234" s="23"/>
      <c r="AE234" s="12"/>
      <c r="AH234" s="12"/>
      <c r="AI234" s="12"/>
    </row>
    <row r="235" spans="1:35" s="9" customFormat="1" ht="15" customHeight="1" x14ac:dyDescent="0.15">
      <c r="A235" s="25"/>
      <c r="B235" s="553" t="s">
        <v>101</v>
      </c>
      <c r="C235" s="553"/>
      <c r="D235" s="553"/>
      <c r="E235" s="553"/>
      <c r="F235" s="553"/>
      <c r="G235" s="553"/>
      <c r="H235" s="553"/>
      <c r="I235" s="553"/>
      <c r="J235" s="553"/>
      <c r="K235" s="553"/>
      <c r="L235" s="553"/>
      <c r="M235" s="553"/>
      <c r="N235" s="553"/>
      <c r="O235" s="553"/>
      <c r="P235" s="553"/>
      <c r="Q235" s="553"/>
      <c r="R235" s="553"/>
      <c r="S235" s="553"/>
      <c r="T235" s="553" t="s">
        <v>102</v>
      </c>
      <c r="U235" s="553"/>
      <c r="V235" s="553"/>
      <c r="W235" s="553"/>
      <c r="X235" s="553"/>
      <c r="Y235" s="553"/>
      <c r="Z235" s="553"/>
      <c r="AA235" s="553"/>
      <c r="AB235" s="553"/>
      <c r="AD235" s="23" t="s">
        <v>505</v>
      </c>
      <c r="AE235" s="12"/>
      <c r="AH235" s="12"/>
      <c r="AI235" s="12"/>
    </row>
    <row r="236" spans="1:35" s="9" customFormat="1" ht="15" customHeight="1" x14ac:dyDescent="0.15">
      <c r="A236" s="25"/>
      <c r="B236" s="439"/>
      <c r="C236" s="440"/>
      <c r="D236" s="440"/>
      <c r="E236" s="440"/>
      <c r="F236" s="440"/>
      <c r="G236" s="440"/>
      <c r="H236" s="440"/>
      <c r="I236" s="440"/>
      <c r="J236" s="440"/>
      <c r="K236" s="440"/>
      <c r="L236" s="440"/>
      <c r="M236" s="440"/>
      <c r="N236" s="440"/>
      <c r="O236" s="440"/>
      <c r="P236" s="440"/>
      <c r="Q236" s="440"/>
      <c r="R236" s="440"/>
      <c r="S236" s="440"/>
      <c r="T236" s="486" t="s">
        <v>507</v>
      </c>
      <c r="U236" s="487"/>
      <c r="V236" s="554"/>
      <c r="W236" s="555"/>
      <c r="X236" s="555"/>
      <c r="Y236" s="555"/>
      <c r="Z236" s="556"/>
      <c r="AA236" s="557" t="s">
        <v>937</v>
      </c>
      <c r="AB236" s="558"/>
      <c r="AD236" s="23">
        <v>1</v>
      </c>
      <c r="AE236" s="12"/>
      <c r="AH236" s="12"/>
      <c r="AI236" s="12"/>
    </row>
    <row r="237" spans="1:35" s="9" customFormat="1" ht="15" customHeight="1" x14ac:dyDescent="0.15">
      <c r="A237" s="25"/>
      <c r="B237" s="442"/>
      <c r="C237" s="443"/>
      <c r="D237" s="443"/>
      <c r="E237" s="443"/>
      <c r="F237" s="443"/>
      <c r="G237" s="443"/>
      <c r="H237" s="443"/>
      <c r="I237" s="443"/>
      <c r="J237" s="443"/>
      <c r="K237" s="443"/>
      <c r="L237" s="443"/>
      <c r="M237" s="443"/>
      <c r="N237" s="443"/>
      <c r="O237" s="443"/>
      <c r="P237" s="443"/>
      <c r="Q237" s="443"/>
      <c r="R237" s="443"/>
      <c r="S237" s="443"/>
      <c r="T237" s="490" t="s">
        <v>506</v>
      </c>
      <c r="U237" s="491"/>
      <c r="V237" s="507"/>
      <c r="W237" s="508"/>
      <c r="X237" s="508"/>
      <c r="Y237" s="508"/>
      <c r="Z237" s="509"/>
      <c r="AA237" s="510" t="s">
        <v>937</v>
      </c>
      <c r="AB237" s="511"/>
      <c r="AD237" s="23">
        <v>2</v>
      </c>
      <c r="AE237" s="12"/>
      <c r="AH237" s="12"/>
      <c r="AI237" s="12"/>
    </row>
    <row r="238" spans="1:35" s="9" customFormat="1" ht="15" customHeight="1" x14ac:dyDescent="0.15">
      <c r="A238" s="25"/>
      <c r="B238" s="442"/>
      <c r="C238" s="443"/>
      <c r="D238" s="443"/>
      <c r="E238" s="443"/>
      <c r="F238" s="443"/>
      <c r="G238" s="443"/>
      <c r="H238" s="443"/>
      <c r="I238" s="443"/>
      <c r="J238" s="443"/>
      <c r="K238" s="443"/>
      <c r="L238" s="443"/>
      <c r="M238" s="443"/>
      <c r="N238" s="443"/>
      <c r="O238" s="443"/>
      <c r="P238" s="443"/>
      <c r="Q238" s="443"/>
      <c r="R238" s="443"/>
      <c r="S238" s="443"/>
      <c r="T238" s="490" t="s">
        <v>429</v>
      </c>
      <c r="U238" s="491"/>
      <c r="V238" s="507"/>
      <c r="W238" s="508"/>
      <c r="X238" s="508"/>
      <c r="Y238" s="508"/>
      <c r="Z238" s="509"/>
      <c r="AA238" s="510" t="s">
        <v>712</v>
      </c>
      <c r="AB238" s="511"/>
      <c r="AD238" s="23">
        <v>3</v>
      </c>
      <c r="AE238" s="12"/>
      <c r="AH238" s="12"/>
      <c r="AI238" s="12"/>
    </row>
    <row r="239" spans="1:35" s="9" customFormat="1" ht="15" customHeight="1" x14ac:dyDescent="0.15">
      <c r="A239" s="25"/>
      <c r="B239" s="442"/>
      <c r="C239" s="443"/>
      <c r="D239" s="443"/>
      <c r="E239" s="443"/>
      <c r="F239" s="443"/>
      <c r="G239" s="443"/>
      <c r="H239" s="443"/>
      <c r="I239" s="443"/>
      <c r="J239" s="443"/>
      <c r="K239" s="443"/>
      <c r="L239" s="443"/>
      <c r="M239" s="443"/>
      <c r="N239" s="443"/>
      <c r="O239" s="443"/>
      <c r="P239" s="443"/>
      <c r="Q239" s="443"/>
      <c r="R239" s="443"/>
      <c r="S239" s="443"/>
      <c r="T239" s="490" t="s">
        <v>430</v>
      </c>
      <c r="U239" s="491"/>
      <c r="V239" s="507"/>
      <c r="W239" s="508"/>
      <c r="X239" s="508"/>
      <c r="Y239" s="508"/>
      <c r="Z239" s="509"/>
      <c r="AA239" s="510" t="s">
        <v>712</v>
      </c>
      <c r="AB239" s="511"/>
      <c r="AD239" s="23">
        <v>4</v>
      </c>
      <c r="AE239" s="12"/>
      <c r="AH239" s="12"/>
      <c r="AI239" s="12"/>
    </row>
    <row r="240" spans="1:35" s="9" customFormat="1" ht="15" customHeight="1" x14ac:dyDescent="0.15">
      <c r="A240" s="25"/>
      <c r="B240" s="442"/>
      <c r="C240" s="443"/>
      <c r="D240" s="443"/>
      <c r="E240" s="443"/>
      <c r="F240" s="443"/>
      <c r="G240" s="443"/>
      <c r="H240" s="443"/>
      <c r="I240" s="443"/>
      <c r="J240" s="443"/>
      <c r="K240" s="443"/>
      <c r="L240" s="443"/>
      <c r="M240" s="443"/>
      <c r="N240" s="443"/>
      <c r="O240" s="443"/>
      <c r="P240" s="443"/>
      <c r="Q240" s="443"/>
      <c r="R240" s="443"/>
      <c r="S240" s="443"/>
      <c r="T240" s="490"/>
      <c r="U240" s="491"/>
      <c r="V240" s="507"/>
      <c r="W240" s="508"/>
      <c r="X240" s="508"/>
      <c r="Y240" s="508"/>
      <c r="Z240" s="509"/>
      <c r="AA240" s="510"/>
      <c r="AB240" s="511"/>
      <c r="AD240" s="23">
        <v>5</v>
      </c>
      <c r="AE240" s="12"/>
      <c r="AH240" s="12"/>
      <c r="AI240" s="12"/>
    </row>
    <row r="241" spans="1:35" s="9" customFormat="1" ht="15" customHeight="1" x14ac:dyDescent="0.15">
      <c r="A241" s="25"/>
      <c r="B241" s="442"/>
      <c r="C241" s="443"/>
      <c r="D241" s="443"/>
      <c r="E241" s="443"/>
      <c r="F241" s="443"/>
      <c r="G241" s="443"/>
      <c r="H241" s="443"/>
      <c r="I241" s="443"/>
      <c r="J241" s="443"/>
      <c r="K241" s="443"/>
      <c r="L241" s="443"/>
      <c r="M241" s="443"/>
      <c r="N241" s="443"/>
      <c r="O241" s="443"/>
      <c r="P241" s="443"/>
      <c r="Q241" s="443"/>
      <c r="R241" s="443"/>
      <c r="S241" s="443"/>
      <c r="T241" s="490"/>
      <c r="U241" s="491"/>
      <c r="V241" s="507"/>
      <c r="W241" s="508"/>
      <c r="X241" s="508"/>
      <c r="Y241" s="508"/>
      <c r="Z241" s="509"/>
      <c r="AA241" s="510"/>
      <c r="AB241" s="511"/>
      <c r="AD241" s="23">
        <v>6</v>
      </c>
      <c r="AE241" s="12"/>
      <c r="AH241" s="12"/>
      <c r="AI241" s="12"/>
    </row>
    <row r="242" spans="1:35" s="9" customFormat="1" ht="15" customHeight="1" x14ac:dyDescent="0.15">
      <c r="A242" s="25"/>
      <c r="B242" s="442"/>
      <c r="C242" s="443"/>
      <c r="D242" s="443"/>
      <c r="E242" s="443"/>
      <c r="F242" s="443"/>
      <c r="G242" s="443"/>
      <c r="H242" s="443"/>
      <c r="I242" s="443"/>
      <c r="J242" s="443"/>
      <c r="K242" s="443"/>
      <c r="L242" s="443"/>
      <c r="M242" s="443"/>
      <c r="N242" s="443"/>
      <c r="O242" s="443"/>
      <c r="P242" s="443"/>
      <c r="Q242" s="443"/>
      <c r="R242" s="443"/>
      <c r="S242" s="443"/>
      <c r="T242" s="490" t="s">
        <v>106</v>
      </c>
      <c r="U242" s="491"/>
      <c r="V242" s="507"/>
      <c r="W242" s="508"/>
      <c r="X242" s="508"/>
      <c r="Y242" s="508"/>
      <c r="Z242" s="509"/>
      <c r="AA242" s="510" t="s">
        <v>107</v>
      </c>
      <c r="AB242" s="511"/>
      <c r="AD242" s="23">
        <v>7</v>
      </c>
      <c r="AE242" s="12"/>
      <c r="AH242" s="12"/>
      <c r="AI242" s="12"/>
    </row>
    <row r="243" spans="1:35" s="9" customFormat="1" ht="15" customHeight="1" x14ac:dyDescent="0.15">
      <c r="A243" s="25"/>
      <c r="B243" s="442"/>
      <c r="C243" s="443"/>
      <c r="D243" s="443"/>
      <c r="E243" s="443"/>
      <c r="F243" s="443"/>
      <c r="G243" s="443"/>
      <c r="H243" s="443"/>
      <c r="I243" s="443"/>
      <c r="J243" s="443"/>
      <c r="K243" s="443"/>
      <c r="L243" s="443"/>
      <c r="M243" s="443"/>
      <c r="N243" s="443"/>
      <c r="O243" s="443"/>
      <c r="P243" s="443"/>
      <c r="Q243" s="443"/>
      <c r="R243" s="443"/>
      <c r="S243" s="443"/>
      <c r="T243" s="490"/>
      <c r="U243" s="491"/>
      <c r="V243" s="507"/>
      <c r="W243" s="508"/>
      <c r="X243" s="508"/>
      <c r="Y243" s="508"/>
      <c r="Z243" s="509"/>
      <c r="AA243" s="510"/>
      <c r="AB243" s="511"/>
      <c r="AD243" s="23">
        <v>8</v>
      </c>
      <c r="AE243" s="12"/>
      <c r="AH243" s="12"/>
      <c r="AI243" s="12"/>
    </row>
    <row r="244" spans="1:35" s="9" customFormat="1" ht="15" customHeight="1" x14ac:dyDescent="0.15">
      <c r="A244" s="25"/>
      <c r="B244" s="442"/>
      <c r="C244" s="443"/>
      <c r="D244" s="443"/>
      <c r="E244" s="443"/>
      <c r="F244" s="443"/>
      <c r="G244" s="443"/>
      <c r="H244" s="443"/>
      <c r="I244" s="443"/>
      <c r="J244" s="443"/>
      <c r="K244" s="443"/>
      <c r="L244" s="443"/>
      <c r="M244" s="443"/>
      <c r="N244" s="443"/>
      <c r="O244" s="443"/>
      <c r="P244" s="443"/>
      <c r="Q244" s="443"/>
      <c r="R244" s="443"/>
      <c r="S244" s="443"/>
      <c r="T244" s="542" t="s">
        <v>108</v>
      </c>
      <c r="U244" s="543"/>
      <c r="V244" s="546"/>
      <c r="W244" s="547"/>
      <c r="X244" s="547"/>
      <c r="Y244" s="547"/>
      <c r="Z244" s="548"/>
      <c r="AA244" s="520"/>
      <c r="AB244" s="521"/>
      <c r="AD244" s="23">
        <v>9</v>
      </c>
      <c r="AE244" s="12"/>
      <c r="AH244" s="12"/>
      <c r="AI244" s="12"/>
    </row>
    <row r="245" spans="1:35" s="9" customFormat="1" ht="15" customHeight="1" x14ac:dyDescent="0.15">
      <c r="A245" s="25"/>
      <c r="B245" s="445"/>
      <c r="C245" s="446"/>
      <c r="D245" s="446"/>
      <c r="E245" s="446"/>
      <c r="F245" s="446"/>
      <c r="G245" s="446"/>
      <c r="H245" s="446"/>
      <c r="I245" s="446"/>
      <c r="J245" s="446"/>
      <c r="K245" s="446"/>
      <c r="L245" s="446"/>
      <c r="M245" s="446"/>
      <c r="N245" s="446"/>
      <c r="O245" s="446"/>
      <c r="P245" s="446"/>
      <c r="Q245" s="446"/>
      <c r="R245" s="446"/>
      <c r="S245" s="446"/>
      <c r="T245" s="544"/>
      <c r="U245" s="545"/>
      <c r="V245" s="549"/>
      <c r="W245" s="550"/>
      <c r="X245" s="550"/>
      <c r="Y245" s="550"/>
      <c r="Z245" s="551"/>
      <c r="AA245" s="522"/>
      <c r="AB245" s="523"/>
      <c r="AD245" s="23">
        <v>10</v>
      </c>
      <c r="AE245" s="12"/>
      <c r="AH245" s="12"/>
      <c r="AI245" s="12"/>
    </row>
    <row r="246" spans="1:35" s="9" customFormat="1" ht="15" customHeight="1" x14ac:dyDescent="0.15">
      <c r="A246" s="25"/>
      <c r="B246" s="25"/>
      <c r="C246" s="16"/>
      <c r="D246" s="16"/>
      <c r="AD246" s="23"/>
      <c r="AE246" s="12"/>
      <c r="AH246" s="12"/>
      <c r="AI246" s="12"/>
    </row>
    <row r="247" spans="1:35" s="9" customFormat="1" ht="15" customHeight="1" x14ac:dyDescent="0.15">
      <c r="A247" s="25"/>
      <c r="B247" s="25"/>
      <c r="C247" s="16"/>
      <c r="D247" s="16"/>
      <c r="AD247" s="23"/>
      <c r="AE247" s="12"/>
      <c r="AH247" s="12"/>
      <c r="AI247" s="12"/>
    </row>
    <row r="248" spans="1:35" s="9" customFormat="1" ht="15" customHeight="1" x14ac:dyDescent="0.15">
      <c r="A248" s="25"/>
      <c r="B248" s="63" t="s">
        <v>132</v>
      </c>
      <c r="C248" s="16"/>
      <c r="D248" s="16"/>
      <c r="V248" s="123"/>
      <c r="AD248" s="23" t="s">
        <v>508</v>
      </c>
      <c r="AE248" s="12"/>
      <c r="AH248" s="12"/>
      <c r="AI248" s="12"/>
    </row>
    <row r="249" spans="1:35" s="9" customFormat="1" ht="15" customHeight="1" x14ac:dyDescent="0.15">
      <c r="A249" s="25"/>
      <c r="B249" s="63" t="s">
        <v>131</v>
      </c>
      <c r="C249" s="16"/>
      <c r="D249" s="16"/>
      <c r="AD249" s="23" t="s">
        <v>139</v>
      </c>
      <c r="AE249" s="12"/>
      <c r="AH249" s="12"/>
      <c r="AI249" s="12"/>
    </row>
    <row r="250" spans="1:35" s="9" customFormat="1" ht="15" customHeight="1" x14ac:dyDescent="0.15">
      <c r="A250" s="25"/>
      <c r="B250" s="657" t="s">
        <v>634</v>
      </c>
      <c r="C250" s="658"/>
      <c r="D250" s="658"/>
      <c r="E250" s="519">
        <v>0</v>
      </c>
      <c r="F250" s="519"/>
      <c r="G250" s="519"/>
      <c r="H250" s="519"/>
      <c r="I250" s="519"/>
      <c r="J250" s="519"/>
      <c r="K250" s="519"/>
      <c r="L250" s="519"/>
      <c r="M250" s="519"/>
      <c r="N250" s="519"/>
      <c r="O250" s="519"/>
      <c r="P250" s="519"/>
      <c r="Q250" s="519"/>
      <c r="R250" s="519"/>
      <c r="S250" s="519"/>
      <c r="T250" s="519"/>
      <c r="V250" s="123" t="s">
        <v>637</v>
      </c>
      <c r="W250" s="123" t="s">
        <v>635</v>
      </c>
      <c r="X250" s="665">
        <v>0</v>
      </c>
      <c r="Y250" s="665"/>
      <c r="Z250" s="665"/>
      <c r="AA250" s="665"/>
      <c r="AB250" s="77" t="s">
        <v>136</v>
      </c>
      <c r="AD250" s="23" t="s">
        <v>509</v>
      </c>
      <c r="AH250" s="12"/>
      <c r="AI250" s="12"/>
    </row>
    <row r="251" spans="1:35" s="9" customFormat="1" ht="15" customHeight="1" x14ac:dyDescent="0.15">
      <c r="A251" s="25"/>
      <c r="B251" s="25"/>
      <c r="C251" s="16"/>
      <c r="D251" s="16"/>
      <c r="AE251" s="12"/>
      <c r="AH251" s="12"/>
      <c r="AI251" s="12"/>
    </row>
    <row r="252" spans="1:35" s="9" customFormat="1" ht="15" customHeight="1" x14ac:dyDescent="0.15">
      <c r="A252" s="25"/>
      <c r="B252" s="25"/>
      <c r="C252" s="16"/>
      <c r="D252" s="16"/>
      <c r="E252" s="519">
        <v>0</v>
      </c>
      <c r="F252" s="519"/>
      <c r="G252" s="519"/>
      <c r="H252" s="519"/>
      <c r="I252" s="519"/>
      <c r="J252" s="519"/>
      <c r="K252" s="519"/>
      <c r="L252" s="519"/>
      <c r="M252" s="519"/>
      <c r="N252" s="519"/>
      <c r="O252" s="519"/>
      <c r="P252" s="519"/>
      <c r="Q252" s="519"/>
      <c r="R252" s="519"/>
      <c r="S252" s="238" t="s">
        <v>635</v>
      </c>
      <c r="T252" s="541">
        <v>0</v>
      </c>
      <c r="U252" s="541"/>
      <c r="V252" s="541"/>
      <c r="W252" s="506" t="s">
        <v>636</v>
      </c>
      <c r="X252" s="506"/>
      <c r="Y252" s="506"/>
      <c r="Z252" s="664">
        <v>0</v>
      </c>
      <c r="AA252" s="664"/>
      <c r="AB252" s="664"/>
      <c r="AC252" s="77" t="s">
        <v>136</v>
      </c>
      <c r="AE252" s="12"/>
      <c r="AH252" s="12"/>
      <c r="AI252" s="12"/>
    </row>
    <row r="253" spans="1:35" s="9" customFormat="1" ht="15" customHeight="1" x14ac:dyDescent="0.15">
      <c r="A253" s="25"/>
      <c r="B253" s="25"/>
      <c r="C253" s="16"/>
      <c r="D253" s="16"/>
      <c r="AE253" s="12"/>
      <c r="AH253" s="12"/>
      <c r="AI253" s="12"/>
    </row>
    <row r="254" spans="1:35" s="9" customFormat="1" ht="15" customHeight="1" x14ac:dyDescent="0.15">
      <c r="A254" s="25"/>
      <c r="B254" s="75" t="s">
        <v>137</v>
      </c>
      <c r="C254" s="16"/>
      <c r="D254" s="16"/>
      <c r="F254" s="492" t="s">
        <v>314</v>
      </c>
      <c r="G254" s="492"/>
      <c r="H254" s="34" t="s">
        <v>0</v>
      </c>
      <c r="I254" s="659"/>
      <c r="J254" s="659"/>
      <c r="K254" s="659"/>
      <c r="L254" s="76" t="s">
        <v>138</v>
      </c>
      <c r="P254" s="33"/>
      <c r="AD254" s="23" t="s">
        <v>510</v>
      </c>
      <c r="AE254" s="12"/>
      <c r="AH254" s="12"/>
      <c r="AI254" s="12"/>
    </row>
    <row r="255" spans="1:35" s="9" customFormat="1" ht="15" customHeight="1" x14ac:dyDescent="0.15">
      <c r="A255" s="25"/>
      <c r="B255" s="25"/>
      <c r="C255" s="16"/>
      <c r="D255" s="16"/>
      <c r="AD255" s="23"/>
      <c r="AE255" s="12"/>
      <c r="AH255" s="12"/>
      <c r="AI255" s="12"/>
    </row>
    <row r="256" spans="1:35" s="9" customFormat="1" ht="15" customHeight="1" x14ac:dyDescent="0.15">
      <c r="A256" s="25"/>
      <c r="B256" s="25"/>
      <c r="C256" s="16"/>
      <c r="D256" s="16"/>
      <c r="Q256" s="123"/>
      <c r="AD256" s="23"/>
      <c r="AE256" s="12"/>
      <c r="AH256" s="12"/>
      <c r="AI256" s="12"/>
    </row>
    <row r="257" spans="1:41" s="9" customFormat="1" ht="15" customHeight="1" x14ac:dyDescent="0.15">
      <c r="A257" s="25"/>
      <c r="B257" s="27" t="s">
        <v>861</v>
      </c>
      <c r="C257" s="16"/>
      <c r="D257" s="16"/>
      <c r="H257" s="62" t="str">
        <f>IF(DgnCode="KSCE-LSD15","(도로교한계상태설계법 5.12.6.2)","(KDS 24 14 21 : 2021 4.6.6.2)")</f>
        <v>(도로교한계상태설계법 5.12.6.2)</v>
      </c>
      <c r="AD257" s="23" t="s">
        <v>859</v>
      </c>
      <c r="AE257" s="12"/>
      <c r="AH257" s="12"/>
      <c r="AI257" s="12"/>
      <c r="AO257" s="327"/>
    </row>
    <row r="258" spans="1:41" s="9" customFormat="1" ht="15" customHeight="1" x14ac:dyDescent="0.15">
      <c r="A258" s="25"/>
      <c r="B258" s="27" t="s">
        <v>860</v>
      </c>
      <c r="C258" s="16"/>
      <c r="D258" s="16"/>
      <c r="H258" s="62" t="str">
        <f>IF(DgnCode="KSCE-LSD15","(도로교한계상태설계법 5.12.6.2)","(KDS 24 14 21 : 2021 4.6.6.2)")</f>
        <v>(도로교한계상태설계법 5.12.6.2)</v>
      </c>
      <c r="AD258" s="23" t="s">
        <v>140</v>
      </c>
      <c r="AE258" s="12"/>
      <c r="AH258" s="12"/>
      <c r="AI258" s="12"/>
      <c r="AO258" s="327"/>
    </row>
    <row r="259" spans="1:41" s="9" customFormat="1" ht="15" customHeight="1" x14ac:dyDescent="0.15">
      <c r="A259" s="25"/>
      <c r="B259" s="25"/>
      <c r="C259" s="118" t="s">
        <v>708</v>
      </c>
      <c r="D259" s="16"/>
      <c r="G259" s="123" t="s">
        <v>134</v>
      </c>
      <c r="H259" s="33" t="s">
        <v>511</v>
      </c>
      <c r="I259" s="34" t="s">
        <v>0</v>
      </c>
      <c r="J259" s="485" t="s">
        <v>216</v>
      </c>
      <c r="K259" s="485"/>
      <c r="L259" s="485"/>
      <c r="M259" s="119" t="s">
        <v>0</v>
      </c>
      <c r="N259" s="488">
        <v>0</v>
      </c>
      <c r="O259" s="488"/>
      <c r="P259" s="488"/>
      <c r="Q259" s="122" t="str">
        <f>IF(N259&lt;=R259,"≤", "&gt;")</f>
        <v>≤</v>
      </c>
      <c r="R259" s="489">
        <v>0.08</v>
      </c>
      <c r="S259" s="489"/>
      <c r="T259" s="489"/>
      <c r="Z259" s="424" t="str">
        <f>IF(N259&lt;=R259,"...... OK","...... NG")</f>
        <v>...... OK</v>
      </c>
      <c r="AA259" s="424"/>
      <c r="AB259" s="424"/>
      <c r="AD259" s="23" t="s">
        <v>764</v>
      </c>
      <c r="AE259" s="12"/>
      <c r="AH259" s="12"/>
      <c r="AI259" s="12"/>
    </row>
    <row r="260" spans="1:41" s="9" customFormat="1" ht="15" customHeight="1" x14ac:dyDescent="0.15">
      <c r="A260" s="25"/>
      <c r="B260" s="25"/>
      <c r="C260" s="118" t="s">
        <v>709</v>
      </c>
      <c r="D260" s="16"/>
      <c r="G260" s="123" t="s">
        <v>134</v>
      </c>
      <c r="H260" s="93" t="s">
        <v>639</v>
      </c>
      <c r="M260" s="119" t="s">
        <v>0</v>
      </c>
      <c r="N260" s="488">
        <v>0</v>
      </c>
      <c r="O260" s="488"/>
      <c r="P260" s="488"/>
      <c r="Q260" s="122" t="str">
        <f>IF(N260&gt;=R260,"≥", "&lt;")</f>
        <v>&lt;</v>
      </c>
      <c r="R260" s="489">
        <v>0.13500000000000001</v>
      </c>
      <c r="S260" s="489"/>
      <c r="T260" s="489"/>
      <c r="Z260" s="424" t="str">
        <f>IF(N260&gt;=R260,"...... OK","...... NG")</f>
        <v>...... NG</v>
      </c>
      <c r="AA260" s="424"/>
      <c r="AB260" s="424"/>
      <c r="AD260" s="23"/>
      <c r="AE260" s="12"/>
      <c r="AH260" s="12"/>
      <c r="AI260" s="12"/>
    </row>
    <row r="261" spans="1:41" s="9" customFormat="1" ht="15" customHeight="1" x14ac:dyDescent="0.15">
      <c r="A261" s="25"/>
      <c r="B261" s="25"/>
      <c r="C261" s="118"/>
      <c r="D261" s="16"/>
      <c r="G261" s="123"/>
      <c r="H261" s="93"/>
      <c r="M261" s="119"/>
      <c r="N261" s="121"/>
      <c r="O261" s="121"/>
      <c r="P261" s="121"/>
      <c r="Q261" s="122"/>
      <c r="Z261" s="91"/>
      <c r="AA261" s="91"/>
      <c r="AB261" s="91"/>
      <c r="AD261" s="23"/>
      <c r="AE261" s="12"/>
      <c r="AH261" s="12"/>
      <c r="AI261" s="12"/>
    </row>
    <row r="262" spans="1:41" s="9" customFormat="1" ht="15" customHeight="1" x14ac:dyDescent="0.15">
      <c r="A262" s="25"/>
      <c r="B262" s="25"/>
      <c r="C262" s="118" t="s">
        <v>709</v>
      </c>
      <c r="D262" s="16"/>
      <c r="G262" s="123" t="s">
        <v>134</v>
      </c>
      <c r="H262" s="93" t="s">
        <v>639</v>
      </c>
      <c r="M262" s="119" t="s">
        <v>0</v>
      </c>
      <c r="N262" s="488">
        <v>0</v>
      </c>
      <c r="O262" s="488"/>
      <c r="P262" s="488"/>
      <c r="Q262" s="122" t="str">
        <f>IF(N262&gt;=R262,"≥", "&lt;")</f>
        <v>&lt;</v>
      </c>
      <c r="R262" s="489">
        <v>0.13500000000000001</v>
      </c>
      <c r="S262" s="489"/>
      <c r="T262" s="489"/>
      <c r="Z262" s="424" t="str">
        <f>IF(N262&gt;=R262,"...... OK","...... NG")</f>
        <v>...... NG</v>
      </c>
      <c r="AA262" s="424"/>
      <c r="AB262" s="424"/>
      <c r="AD262" s="23" t="s">
        <v>763</v>
      </c>
      <c r="AE262" s="12"/>
      <c r="AH262" s="12"/>
      <c r="AI262" s="117" t="s">
        <v>717</v>
      </c>
    </row>
    <row r="263" spans="1:41" s="9" customFormat="1" ht="15" customHeight="1" x14ac:dyDescent="0.15">
      <c r="A263" s="25"/>
      <c r="B263" s="25"/>
      <c r="C263" s="118"/>
      <c r="D263" s="16"/>
      <c r="G263" s="123"/>
      <c r="H263" s="93"/>
      <c r="M263" s="119"/>
      <c r="N263" s="121"/>
      <c r="O263" s="121"/>
      <c r="P263" s="121"/>
      <c r="Q263" s="122"/>
      <c r="Z263" s="91"/>
      <c r="AA263" s="91"/>
      <c r="AB263" s="91"/>
      <c r="AD263" s="23"/>
      <c r="AE263" s="12"/>
      <c r="AH263" s="12"/>
      <c r="AI263" s="12"/>
    </row>
    <row r="264" spans="1:41" s="9" customFormat="1" ht="15" customHeight="1" x14ac:dyDescent="0.15">
      <c r="A264" s="25"/>
      <c r="B264" s="25"/>
      <c r="C264" s="118" t="s">
        <v>302</v>
      </c>
      <c r="D264" s="16"/>
      <c r="G264" s="123"/>
      <c r="H264" s="93"/>
      <c r="M264" s="119"/>
      <c r="N264" s="121"/>
      <c r="O264" s="121"/>
      <c r="P264" s="121"/>
      <c r="Q264" s="122"/>
      <c r="Z264" s="91"/>
      <c r="AA264" s="91"/>
      <c r="AB264" s="91"/>
      <c r="AD264" s="23" t="s">
        <v>512</v>
      </c>
      <c r="AE264" s="12"/>
      <c r="AH264" s="12"/>
      <c r="AI264" s="12"/>
      <c r="AJ264" s="62" t="s">
        <v>432</v>
      </c>
    </row>
    <row r="265" spans="1:41" s="9" customFormat="1" ht="15" customHeight="1" x14ac:dyDescent="0.15">
      <c r="A265" s="25"/>
      <c r="B265" s="25"/>
      <c r="C265" s="118"/>
      <c r="D265" s="16"/>
      <c r="E265" s="492" t="s">
        <v>314</v>
      </c>
      <c r="F265" s="492"/>
      <c r="G265" s="123" t="s">
        <v>303</v>
      </c>
      <c r="H265" s="485" t="s">
        <v>304</v>
      </c>
      <c r="I265" s="485"/>
      <c r="J265" s="485"/>
      <c r="K265" s="126" t="s">
        <v>0</v>
      </c>
      <c r="L265" s="423">
        <v>0</v>
      </c>
      <c r="M265" s="423"/>
      <c r="N265" s="423"/>
      <c r="O265" s="78" t="s">
        <v>135</v>
      </c>
      <c r="P265" s="38"/>
      <c r="Q265" s="122"/>
      <c r="Z265" s="424" t="s">
        <v>305</v>
      </c>
      <c r="AA265" s="424"/>
      <c r="AB265" s="424"/>
      <c r="AD265" s="23" t="s">
        <v>513</v>
      </c>
      <c r="AE265" s="12"/>
      <c r="AH265" s="12"/>
      <c r="AI265" s="12"/>
    </row>
    <row r="266" spans="1:41" s="9" customFormat="1" ht="15" customHeight="1" x14ac:dyDescent="0.15">
      <c r="A266" s="25"/>
      <c r="B266" s="25"/>
      <c r="C266" s="118"/>
      <c r="D266" s="16"/>
      <c r="E266" s="492" t="s">
        <v>314</v>
      </c>
      <c r="F266" s="492"/>
      <c r="G266" s="123" t="s">
        <v>306</v>
      </c>
      <c r="H266" s="485" t="s">
        <v>307</v>
      </c>
      <c r="I266" s="485"/>
      <c r="J266" s="485"/>
      <c r="K266" s="126" t="s">
        <v>0</v>
      </c>
      <c r="L266" s="423">
        <v>0</v>
      </c>
      <c r="M266" s="423"/>
      <c r="N266" s="423"/>
      <c r="O266" s="78" t="s">
        <v>135</v>
      </c>
      <c r="P266" s="38"/>
      <c r="Q266" s="122"/>
      <c r="Z266" s="424" t="s">
        <v>305</v>
      </c>
      <c r="AA266" s="424"/>
      <c r="AB266" s="424"/>
      <c r="AD266" s="23" t="s">
        <v>312</v>
      </c>
      <c r="AE266" s="12"/>
      <c r="AH266" s="12"/>
      <c r="AI266" s="12"/>
    </row>
    <row r="267" spans="1:41" s="9" customFormat="1" ht="15" customHeight="1" x14ac:dyDescent="0.15">
      <c r="A267" s="25"/>
      <c r="B267" s="25"/>
      <c r="C267" s="670" t="s">
        <v>308</v>
      </c>
      <c r="D267" s="670"/>
      <c r="E267" s="670"/>
      <c r="F267" s="126" t="s">
        <v>0</v>
      </c>
      <c r="G267" s="423"/>
      <c r="H267" s="423"/>
      <c r="I267" s="423"/>
      <c r="J267" s="78" t="s">
        <v>135</v>
      </c>
      <c r="K267" s="38"/>
      <c r="L267" s="95" t="s">
        <v>310</v>
      </c>
      <c r="M267" s="492" t="s">
        <v>314</v>
      </c>
      <c r="N267" s="492"/>
      <c r="O267" s="95" t="s">
        <v>310</v>
      </c>
      <c r="P267" s="670" t="s">
        <v>309</v>
      </c>
      <c r="Q267" s="670"/>
      <c r="R267" s="670"/>
      <c r="S267" s="126" t="s">
        <v>0</v>
      </c>
      <c r="T267" s="423"/>
      <c r="U267" s="423"/>
      <c r="V267" s="423"/>
      <c r="W267" s="78" t="s">
        <v>135</v>
      </c>
      <c r="X267" s="38"/>
      <c r="Y267" s="161"/>
      <c r="Z267" s="424" t="s">
        <v>311</v>
      </c>
      <c r="AA267" s="424"/>
      <c r="AB267" s="424"/>
      <c r="AD267" s="23" t="s">
        <v>313</v>
      </c>
      <c r="AE267" s="12"/>
      <c r="AH267" s="12"/>
      <c r="AI267" s="12"/>
    </row>
    <row r="268" spans="1:41" s="9" customFormat="1" ht="15" customHeight="1" x14ac:dyDescent="0.15">
      <c r="A268" s="25"/>
      <c r="B268" s="25"/>
      <c r="C268" s="118"/>
      <c r="D268" s="16"/>
      <c r="G268" s="123"/>
      <c r="H268" s="93"/>
      <c r="M268" s="119"/>
      <c r="N268" s="121"/>
      <c r="O268" s="121"/>
      <c r="P268" s="121"/>
      <c r="Q268" s="122"/>
      <c r="Z268" s="91"/>
      <c r="AA268" s="91"/>
      <c r="AB268" s="91"/>
      <c r="AD268" s="23"/>
      <c r="AE268" s="12"/>
      <c r="AH268" s="12"/>
      <c r="AI268" s="12"/>
    </row>
    <row r="269" spans="1:41" s="9" customFormat="1" ht="15" customHeight="1" x14ac:dyDescent="0.15">
      <c r="A269" s="25"/>
      <c r="B269" s="25"/>
      <c r="C269" s="41" t="s">
        <v>23</v>
      </c>
      <c r="D269" s="93"/>
      <c r="E269" s="93"/>
      <c r="F269" s="95" t="s">
        <v>217</v>
      </c>
      <c r="G269" s="34" t="s">
        <v>0</v>
      </c>
      <c r="H269" s="33" t="s">
        <v>218</v>
      </c>
      <c r="I269" s="33"/>
      <c r="J269" s="33"/>
      <c r="L269" s="124"/>
      <c r="M269" s="124"/>
      <c r="N269" s="124"/>
      <c r="O269" s="38"/>
      <c r="P269" s="125"/>
      <c r="Q269" s="35"/>
      <c r="R269" s="35"/>
      <c r="S269" s="35"/>
      <c r="T269" s="35"/>
      <c r="U269" s="35"/>
      <c r="AD269" s="23" t="s">
        <v>514</v>
      </c>
      <c r="AE269" s="12"/>
      <c r="AH269" s="12"/>
      <c r="AI269" s="12"/>
    </row>
    <row r="270" spans="1:41" s="9" customFormat="1" ht="15" customHeight="1" x14ac:dyDescent="0.15">
      <c r="A270" s="25"/>
      <c r="B270" s="25"/>
      <c r="C270" s="93"/>
      <c r="D270" s="93"/>
      <c r="E270" s="93"/>
      <c r="F270" s="95" t="s">
        <v>219</v>
      </c>
      <c r="G270" s="34" t="s">
        <v>0</v>
      </c>
      <c r="H270" s="93" t="s">
        <v>220</v>
      </c>
      <c r="I270" s="93"/>
      <c r="J270" s="93"/>
      <c r="L270" s="124"/>
      <c r="M270" s="124"/>
      <c r="N270" s="124"/>
      <c r="O270" s="38"/>
      <c r="P270" s="125"/>
      <c r="Q270" s="35"/>
      <c r="R270" s="35"/>
      <c r="S270" s="35"/>
      <c r="T270" s="35"/>
      <c r="U270" s="35"/>
      <c r="AD270" s="23">
        <v>1</v>
      </c>
      <c r="AE270" s="12"/>
      <c r="AH270" s="12"/>
      <c r="AI270" s="95" t="s">
        <v>221</v>
      </c>
      <c r="AJ270" s="34" t="s">
        <v>0</v>
      </c>
      <c r="AK270" s="33" t="s">
        <v>433</v>
      </c>
    </row>
    <row r="271" spans="1:41" s="9" customFormat="1" ht="15" customHeight="1" x14ac:dyDescent="0.15">
      <c r="A271" s="25"/>
      <c r="B271" s="25"/>
      <c r="C271" s="16"/>
      <c r="D271" s="16"/>
      <c r="AD271" s="23"/>
      <c r="AE271" s="12"/>
      <c r="AH271" s="12"/>
      <c r="AI271" s="12"/>
    </row>
    <row r="272" spans="1:41" s="9" customFormat="1" ht="15" customHeight="1" x14ac:dyDescent="0.15">
      <c r="A272" s="25"/>
      <c r="B272" s="25"/>
      <c r="C272" s="16"/>
      <c r="D272" s="16"/>
      <c r="AD272" s="23"/>
      <c r="AE272" s="12"/>
      <c r="AH272" s="12"/>
      <c r="AI272" s="12"/>
    </row>
    <row r="273" spans="1:35" s="9" customFormat="1" ht="15" customHeight="1" x14ac:dyDescent="0.15">
      <c r="A273" s="25"/>
      <c r="B273" s="27" t="s">
        <v>142</v>
      </c>
      <c r="C273" s="16"/>
      <c r="D273" s="16"/>
      <c r="AD273" s="23" t="s">
        <v>515</v>
      </c>
      <c r="AE273" s="12"/>
      <c r="AH273" s="12"/>
      <c r="AI273" s="12"/>
    </row>
    <row r="274" spans="1:35" s="9" customFormat="1" ht="15" customHeight="1" x14ac:dyDescent="0.15">
      <c r="A274" s="25"/>
      <c r="B274" s="27" t="s">
        <v>141</v>
      </c>
      <c r="C274" s="16"/>
      <c r="D274" s="16"/>
      <c r="AD274" s="23" t="s">
        <v>143</v>
      </c>
      <c r="AE274" s="12"/>
      <c r="AH274" s="12"/>
      <c r="AI274" s="12"/>
    </row>
    <row r="275" spans="1:35" s="9" customFormat="1" ht="15" customHeight="1" x14ac:dyDescent="0.15">
      <c r="A275" s="25"/>
      <c r="B275" s="195" t="s">
        <v>608</v>
      </c>
      <c r="C275" s="189"/>
      <c r="D275" s="27"/>
      <c r="AD275" s="23" t="s">
        <v>521</v>
      </c>
      <c r="AE275" s="12"/>
      <c r="AH275" s="117" t="s">
        <v>210</v>
      </c>
      <c r="AI275" s="12"/>
    </row>
    <row r="276" spans="1:35" s="9" customFormat="1" ht="15" customHeight="1" x14ac:dyDescent="0.15">
      <c r="A276" s="25"/>
      <c r="C276" s="16"/>
      <c r="D276" s="16"/>
      <c r="AD276" s="23"/>
      <c r="AE276" s="12"/>
      <c r="AH276" s="12"/>
      <c r="AI276" s="12"/>
    </row>
    <row r="277" spans="1:35" s="9" customFormat="1" ht="15" customHeight="1" x14ac:dyDescent="0.15">
      <c r="A277" s="25"/>
      <c r="B277" s="79" t="s">
        <v>147</v>
      </c>
      <c r="C277" s="79"/>
      <c r="D277" s="79"/>
      <c r="E277" s="79"/>
      <c r="F277" s="79"/>
      <c r="G277" s="79"/>
      <c r="H277" s="79"/>
      <c r="I277" s="79"/>
      <c r="J277" s="79"/>
      <c r="K277" s="79"/>
      <c r="L277" s="79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  <c r="AA277" s="17"/>
      <c r="AB277" s="17"/>
      <c r="AD277" s="23" t="s">
        <v>603</v>
      </c>
      <c r="AE277" s="12"/>
      <c r="AH277" s="12"/>
      <c r="AI277" s="12"/>
    </row>
    <row r="278" spans="1:35" s="9" customFormat="1" ht="15" customHeight="1" x14ac:dyDescent="0.15">
      <c r="A278" s="25"/>
      <c r="B278" s="666" t="s">
        <v>3</v>
      </c>
      <c r="C278" s="666"/>
      <c r="D278" s="666"/>
      <c r="E278" s="666"/>
      <c r="F278" s="666"/>
      <c r="G278" s="666"/>
      <c r="H278" s="667" t="s">
        <v>144</v>
      </c>
      <c r="I278" s="668"/>
      <c r="J278" s="668"/>
      <c r="K278" s="668"/>
      <c r="L278" s="668"/>
      <c r="M278" s="668"/>
      <c r="N278" s="669"/>
      <c r="O278" s="413" t="s">
        <v>145</v>
      </c>
      <c r="P278" s="413"/>
      <c r="Q278" s="413"/>
      <c r="R278" s="413"/>
      <c r="S278" s="413"/>
      <c r="T278" s="413"/>
      <c r="U278" s="413"/>
      <c r="V278" s="413" t="s">
        <v>146</v>
      </c>
      <c r="W278" s="413"/>
      <c r="X278" s="413"/>
      <c r="Y278" s="413"/>
      <c r="Z278" s="413"/>
      <c r="AA278" s="413"/>
      <c r="AB278" s="413"/>
      <c r="AD278" s="23">
        <v>1</v>
      </c>
      <c r="AE278" s="12"/>
      <c r="AH278" s="12"/>
      <c r="AI278" s="12"/>
    </row>
    <row r="279" spans="1:35" s="9" customFormat="1" ht="15" customHeight="1" x14ac:dyDescent="0.15">
      <c r="A279" s="25"/>
      <c r="B279" s="671"/>
      <c r="C279" s="671"/>
      <c r="D279" s="671"/>
      <c r="E279" s="671"/>
      <c r="F279" s="671"/>
      <c r="G279" s="671"/>
      <c r="H279" s="672">
        <v>-1</v>
      </c>
      <c r="I279" s="673"/>
      <c r="J279" s="673"/>
      <c r="K279" s="673"/>
      <c r="L279" s="673"/>
      <c r="M279" s="673"/>
      <c r="N279" s="673"/>
      <c r="O279" s="597">
        <v>-1</v>
      </c>
      <c r="P279" s="596"/>
      <c r="Q279" s="596"/>
      <c r="R279" s="596"/>
      <c r="S279" s="596"/>
      <c r="T279" s="596"/>
      <c r="U279" s="596"/>
      <c r="V279" s="476">
        <f>(O279/H279)*1000</f>
        <v>1000</v>
      </c>
      <c r="W279" s="476"/>
      <c r="X279" s="476"/>
      <c r="Y279" s="476"/>
      <c r="Z279" s="476"/>
      <c r="AA279" s="476"/>
      <c r="AB279" s="476"/>
      <c r="AD279" s="23">
        <v>2</v>
      </c>
      <c r="AE279" s="12"/>
      <c r="AH279" s="12"/>
      <c r="AI279" s="12"/>
    </row>
    <row r="280" spans="1:35" s="9" customFormat="1" ht="15" customHeight="1" x14ac:dyDescent="0.15">
      <c r="A280" s="25"/>
      <c r="B280" s="25"/>
      <c r="C280" s="16"/>
      <c r="D280" s="16"/>
      <c r="AD280" s="23"/>
      <c r="AE280" s="12"/>
      <c r="AH280" s="12"/>
      <c r="AI280" s="12"/>
    </row>
    <row r="281" spans="1:35" s="9" customFormat="1" ht="15" customHeight="1" x14ac:dyDescent="0.15">
      <c r="A281" s="25"/>
      <c r="B281" s="79" t="s">
        <v>162</v>
      </c>
      <c r="C281" s="57"/>
      <c r="D281" s="47"/>
      <c r="E281" s="46"/>
      <c r="F281" s="46"/>
      <c r="G281" s="46"/>
      <c r="H281" s="46"/>
      <c r="I281" s="46"/>
      <c r="J281" s="46"/>
      <c r="K281" s="46"/>
      <c r="L281" s="47"/>
      <c r="M281" s="47"/>
      <c r="N281" s="48"/>
      <c r="O281" s="51"/>
      <c r="P281" s="47"/>
      <c r="Q281" s="48"/>
      <c r="R281" s="48"/>
      <c r="S281" s="48"/>
      <c r="T281" s="46"/>
      <c r="U281" s="57"/>
      <c r="V281" s="57"/>
      <c r="W281" s="57"/>
      <c r="X281" s="80"/>
      <c r="Y281" s="80"/>
      <c r="Z281" s="80"/>
      <c r="AA281" s="80"/>
      <c r="AB281" s="17"/>
      <c r="AC281" s="17"/>
      <c r="AD281" s="23" t="s">
        <v>711</v>
      </c>
      <c r="AE281" s="12"/>
      <c r="AH281" s="12"/>
      <c r="AI281" s="12"/>
    </row>
    <row r="282" spans="1:35" s="9" customFormat="1" ht="15" customHeight="1" x14ac:dyDescent="0.15">
      <c r="A282" s="25"/>
      <c r="B282" s="57"/>
      <c r="C282" s="82" t="s">
        <v>148</v>
      </c>
      <c r="D282" s="83" t="s">
        <v>0</v>
      </c>
      <c r="E282" s="82" t="s">
        <v>177</v>
      </c>
      <c r="F282" s="84"/>
      <c r="G282" s="82"/>
      <c r="H282" s="35"/>
      <c r="I282" s="35"/>
      <c r="J282" s="35"/>
      <c r="K282" s="87" t="s">
        <v>0</v>
      </c>
      <c r="L282" s="504"/>
      <c r="M282" s="504"/>
      <c r="N282" s="504"/>
      <c r="O282" s="504"/>
      <c r="P282" s="82" t="s">
        <v>646</v>
      </c>
      <c r="R282" s="35"/>
      <c r="S282" s="35"/>
      <c r="T282" s="82" t="s">
        <v>149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23">
        <v>1</v>
      </c>
      <c r="AE282" s="12"/>
      <c r="AH282" s="12"/>
      <c r="AI282" s="12"/>
    </row>
    <row r="283" spans="1:35" s="9" customFormat="1" ht="15" customHeight="1" x14ac:dyDescent="0.15">
      <c r="A283" s="25"/>
      <c r="B283" s="50"/>
      <c r="C283" s="85" t="s">
        <v>150</v>
      </c>
      <c r="D283" s="86" t="s">
        <v>0</v>
      </c>
      <c r="E283" s="674" t="s">
        <v>151</v>
      </c>
      <c r="F283" s="674"/>
      <c r="G283" s="674"/>
      <c r="H283" s="674"/>
      <c r="I283" s="674"/>
      <c r="J283" s="674"/>
      <c r="K283" s="94" t="s">
        <v>0</v>
      </c>
      <c r="L283" s="503"/>
      <c r="M283" s="503"/>
      <c r="N283" s="503"/>
      <c r="O283" s="503"/>
      <c r="P283" s="82" t="s">
        <v>152</v>
      </c>
      <c r="R283" s="35"/>
      <c r="S283" s="35"/>
      <c r="T283" s="82" t="s">
        <v>153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23">
        <v>2</v>
      </c>
      <c r="AE283" s="12"/>
      <c r="AH283" s="12"/>
      <c r="AI283" s="12"/>
    </row>
    <row r="284" spans="1:35" s="9" customFormat="1" ht="15" customHeight="1" x14ac:dyDescent="0.15">
      <c r="A284" s="25"/>
      <c r="B284" s="58"/>
      <c r="C284" s="85" t="s">
        <v>154</v>
      </c>
      <c r="D284" s="86" t="s">
        <v>0</v>
      </c>
      <c r="E284" s="674" t="s">
        <v>155</v>
      </c>
      <c r="F284" s="674"/>
      <c r="G284" s="674"/>
      <c r="H284" s="674"/>
      <c r="I284" s="674"/>
      <c r="J284" s="674"/>
      <c r="K284" s="94" t="s">
        <v>0</v>
      </c>
      <c r="L284" s="503"/>
      <c r="M284" s="503"/>
      <c r="N284" s="503"/>
      <c r="O284" s="503"/>
      <c r="P284" s="82" t="s">
        <v>156</v>
      </c>
      <c r="R284" s="35"/>
      <c r="S284" s="35"/>
      <c r="T284" s="82" t="s">
        <v>157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23">
        <v>3</v>
      </c>
      <c r="AE284" s="12"/>
      <c r="AH284" s="12"/>
      <c r="AI284" s="12"/>
    </row>
    <row r="285" spans="1:35" s="9" customFormat="1" ht="15" customHeight="1" x14ac:dyDescent="0.15">
      <c r="A285" s="25"/>
      <c r="B285" s="49"/>
      <c r="C285" s="85" t="s">
        <v>158</v>
      </c>
      <c r="D285" s="86" t="s">
        <v>0</v>
      </c>
      <c r="E285" s="674" t="s">
        <v>159</v>
      </c>
      <c r="F285" s="674"/>
      <c r="G285" s="674"/>
      <c r="H285" s="674"/>
      <c r="I285" s="674"/>
      <c r="J285" s="674"/>
      <c r="K285" s="94" t="s">
        <v>0</v>
      </c>
      <c r="L285" s="503"/>
      <c r="M285" s="503"/>
      <c r="N285" s="503"/>
      <c r="O285" s="503"/>
      <c r="P285" s="82" t="s">
        <v>136</v>
      </c>
      <c r="R285" s="35"/>
      <c r="S285" s="35"/>
      <c r="T285" s="82" t="s">
        <v>160</v>
      </c>
      <c r="U285" s="87" t="s">
        <v>158</v>
      </c>
      <c r="V285" s="221"/>
      <c r="W285" s="87" t="s">
        <v>161</v>
      </c>
      <c r="X285" s="82"/>
      <c r="Y285" s="35"/>
      <c r="Z285" s="675"/>
      <c r="AA285" s="675"/>
      <c r="AB285" s="675"/>
      <c r="AC285" s="222"/>
      <c r="AD285" s="23">
        <v>4</v>
      </c>
      <c r="AE285" s="12"/>
      <c r="AH285" s="12"/>
      <c r="AI285" s="12"/>
    </row>
    <row r="286" spans="1:35" s="9" customFormat="1" ht="15" customHeight="1" x14ac:dyDescent="0.15">
      <c r="A286" s="25"/>
      <c r="B286" s="25"/>
      <c r="C286" s="16"/>
      <c r="D286" s="16"/>
      <c r="Z286" s="45"/>
      <c r="AA286" s="45"/>
      <c r="AB286" s="45"/>
      <c r="AC286" s="45"/>
      <c r="AD286" s="23"/>
      <c r="AE286" s="12"/>
      <c r="AH286" s="12"/>
      <c r="AI286" s="12"/>
    </row>
    <row r="287" spans="1:35" s="9" customFormat="1" ht="15" customHeight="1" x14ac:dyDescent="0.15">
      <c r="A287" s="25"/>
      <c r="B287" s="25"/>
      <c r="C287" s="16"/>
      <c r="D287" s="16"/>
      <c r="Z287" s="45"/>
      <c r="AA287" s="45"/>
      <c r="AB287" s="45"/>
      <c r="AC287" s="45"/>
      <c r="AD287" s="23"/>
      <c r="AE287" s="12"/>
      <c r="AH287" s="12"/>
      <c r="AI287" s="12"/>
    </row>
    <row r="288" spans="1:35" s="9" customFormat="1" ht="15" customHeight="1" x14ac:dyDescent="0.15">
      <c r="A288" s="25"/>
      <c r="B288" s="79" t="s">
        <v>176</v>
      </c>
      <c r="C288" s="57"/>
      <c r="D288" s="47"/>
      <c r="E288" s="46"/>
      <c r="F288" s="46"/>
      <c r="G288" s="46"/>
      <c r="H288" s="46"/>
      <c r="I288" s="88"/>
      <c r="J288" s="66"/>
      <c r="K288" s="67"/>
      <c r="L288" s="67"/>
      <c r="M288" s="46"/>
      <c r="N288" s="46"/>
      <c r="O288" s="46"/>
      <c r="P288" s="46"/>
      <c r="Q288" s="46"/>
      <c r="R288" s="46"/>
      <c r="S288" s="46"/>
      <c r="T288" s="49"/>
      <c r="U288" s="46"/>
      <c r="V288" s="46"/>
      <c r="W288" s="46"/>
      <c r="X288" s="46"/>
      <c r="Y288" s="46"/>
      <c r="Z288" s="46"/>
      <c r="AA288" s="46"/>
      <c r="AB288" s="17"/>
      <c r="AC288" s="17"/>
      <c r="AD288" s="23" t="s">
        <v>692</v>
      </c>
      <c r="AE288" s="12"/>
      <c r="AH288" s="12"/>
      <c r="AI288" s="12"/>
    </row>
    <row r="289" spans="1:35" s="9" customFormat="1" ht="15" customHeight="1" x14ac:dyDescent="0.15">
      <c r="A289" s="25"/>
      <c r="B289" s="67"/>
      <c r="C289" s="35" t="s">
        <v>163</v>
      </c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  <c r="W289" s="35"/>
      <c r="X289" s="35"/>
      <c r="Y289" s="35"/>
      <c r="Z289" s="35"/>
      <c r="AA289" s="35"/>
      <c r="AB289" s="35"/>
      <c r="AC289" s="35"/>
      <c r="AD289" s="23">
        <v>1</v>
      </c>
      <c r="AE289" s="12"/>
      <c r="AH289" s="12"/>
      <c r="AI289" s="12"/>
    </row>
    <row r="290" spans="1:35" s="9" customFormat="1" ht="15" customHeight="1" x14ac:dyDescent="0.15">
      <c r="A290" s="25"/>
      <c r="B290" s="67"/>
      <c r="C290" s="82" t="s">
        <v>164</v>
      </c>
      <c r="D290" s="83" t="s">
        <v>0</v>
      </c>
      <c r="E290" s="82" t="s">
        <v>165</v>
      </c>
      <c r="F290" s="35"/>
      <c r="G290" s="35"/>
      <c r="H290" s="89"/>
      <c r="I290" s="85"/>
      <c r="J290" s="97" t="s">
        <v>0</v>
      </c>
      <c r="K290" s="503"/>
      <c r="L290" s="503"/>
      <c r="M290" s="503"/>
      <c r="N290" s="503"/>
      <c r="O290" s="82" t="s">
        <v>136</v>
      </c>
      <c r="P290" s="87" t="s">
        <v>166</v>
      </c>
      <c r="Q290" s="87" t="s">
        <v>161</v>
      </c>
      <c r="R290" s="87" t="s">
        <v>0</v>
      </c>
      <c r="S290" s="504"/>
      <c r="T290" s="504"/>
      <c r="U290" s="504"/>
      <c r="V290" s="82" t="s">
        <v>136</v>
      </c>
      <c r="X290" s="90"/>
      <c r="Y290" s="82"/>
      <c r="Z290" s="424"/>
      <c r="AA290" s="424"/>
      <c r="AB290" s="424"/>
      <c r="AC290" s="223"/>
      <c r="AD290" s="23">
        <v>2</v>
      </c>
      <c r="AE290" s="12"/>
      <c r="AH290" s="12"/>
      <c r="AI290" s="12"/>
    </row>
    <row r="291" spans="1:35" s="9" customFormat="1" ht="15" customHeight="1" x14ac:dyDescent="0.15">
      <c r="A291" s="25"/>
      <c r="B291" s="17"/>
      <c r="C291" s="82" t="s">
        <v>167</v>
      </c>
      <c r="D291" s="83" t="s">
        <v>0</v>
      </c>
      <c r="E291" s="82" t="s">
        <v>151</v>
      </c>
      <c r="F291" s="35"/>
      <c r="G291" s="35"/>
      <c r="H291" s="85"/>
      <c r="I291" s="85"/>
      <c r="J291" s="97" t="s">
        <v>0</v>
      </c>
      <c r="K291" s="503"/>
      <c r="L291" s="503"/>
      <c r="M291" s="503"/>
      <c r="N291" s="503"/>
      <c r="O291" s="82" t="s">
        <v>152</v>
      </c>
      <c r="Q291" s="35"/>
      <c r="R291" s="35"/>
      <c r="T291" s="35"/>
      <c r="U291" s="35"/>
      <c r="V291" s="35"/>
      <c r="W291" s="35"/>
      <c r="X291" s="35"/>
      <c r="Y291" s="35"/>
      <c r="Z291" s="35"/>
      <c r="AA291" s="35"/>
      <c r="AB291" s="35"/>
      <c r="AC291" s="35"/>
      <c r="AD291" s="23">
        <v>3</v>
      </c>
      <c r="AE291" s="12"/>
      <c r="AH291" s="12"/>
      <c r="AI291" s="12"/>
    </row>
    <row r="292" spans="1:35" s="9" customFormat="1" ht="15" customHeight="1" x14ac:dyDescent="0.15">
      <c r="A292" s="25"/>
      <c r="B292" s="92"/>
      <c r="C292" s="82" t="s">
        <v>168</v>
      </c>
      <c r="D292" s="83" t="s">
        <v>0</v>
      </c>
      <c r="E292" s="82" t="s">
        <v>169</v>
      </c>
      <c r="F292" s="35"/>
      <c r="G292" s="35"/>
      <c r="H292" s="35"/>
      <c r="I292" s="35"/>
      <c r="J292" s="98" t="s">
        <v>0</v>
      </c>
      <c r="K292" s="504"/>
      <c r="L292" s="504"/>
      <c r="M292" s="504"/>
      <c r="N292" s="504"/>
      <c r="O292" s="82" t="s">
        <v>156</v>
      </c>
      <c r="Q292" s="35"/>
      <c r="R292" s="35"/>
      <c r="T292" s="35"/>
      <c r="U292" s="35"/>
      <c r="V292" s="35"/>
      <c r="W292" s="35"/>
      <c r="X292" s="35"/>
      <c r="Y292" s="35"/>
      <c r="Z292" s="35"/>
      <c r="AA292" s="35"/>
      <c r="AB292" s="35"/>
      <c r="AC292" s="35"/>
      <c r="AD292" s="23">
        <v>4</v>
      </c>
      <c r="AE292" s="12"/>
      <c r="AH292" s="12"/>
      <c r="AI292" s="12"/>
    </row>
    <row r="293" spans="1:35" s="9" customFormat="1" ht="15" customHeight="1" x14ac:dyDescent="0.15">
      <c r="A293" s="25"/>
      <c r="B293" s="17"/>
      <c r="C293" s="86" t="s">
        <v>170</v>
      </c>
      <c r="D293" s="86"/>
      <c r="E293" s="86"/>
      <c r="F293" s="86" t="s">
        <v>24</v>
      </c>
      <c r="G293" s="86"/>
      <c r="I293" s="85" t="s">
        <v>171</v>
      </c>
      <c r="J293" s="94" t="s">
        <v>0</v>
      </c>
      <c r="K293" s="505">
        <f>K291</f>
        <v>0</v>
      </c>
      <c r="L293" s="505"/>
      <c r="M293" s="505"/>
      <c r="N293" s="505"/>
      <c r="O293" s="82" t="s">
        <v>152</v>
      </c>
      <c r="Q293" s="96" t="str">
        <f>IF(ABS(K293)&gt;=ABS(T293),"≥","&lt;")</f>
        <v>≥</v>
      </c>
      <c r="R293" s="85" t="s">
        <v>172</v>
      </c>
      <c r="S293" s="97" t="s">
        <v>0</v>
      </c>
      <c r="T293" s="503">
        <v>0</v>
      </c>
      <c r="U293" s="503"/>
      <c r="V293" s="503"/>
      <c r="W293" s="503"/>
      <c r="X293" s="82" t="s">
        <v>152</v>
      </c>
      <c r="Z293" s="424" t="str">
        <f>IF(ABS(K293)&gt;=ABS(T293),"...... OK","...... NG")</f>
        <v>...... OK</v>
      </c>
      <c r="AA293" s="424"/>
      <c r="AB293" s="424"/>
      <c r="AC293" s="161"/>
      <c r="AD293" s="23">
        <v>5</v>
      </c>
      <c r="AE293" s="12"/>
      <c r="AH293" s="12"/>
      <c r="AI293" s="12"/>
    </row>
    <row r="294" spans="1:35" s="9" customFormat="1" ht="15" customHeight="1" x14ac:dyDescent="0.15">
      <c r="A294" s="25"/>
      <c r="B294" s="17"/>
      <c r="C294" s="86" t="s">
        <v>173</v>
      </c>
      <c r="D294" s="86"/>
      <c r="E294" s="86"/>
      <c r="F294" s="86" t="s">
        <v>24</v>
      </c>
      <c r="G294" s="86"/>
      <c r="I294" s="85" t="s">
        <v>174</v>
      </c>
      <c r="J294" s="94" t="s">
        <v>0</v>
      </c>
      <c r="K294" s="505">
        <f>K292</f>
        <v>0</v>
      </c>
      <c r="L294" s="505"/>
      <c r="M294" s="505"/>
      <c r="N294" s="505"/>
      <c r="O294" s="82" t="s">
        <v>156</v>
      </c>
      <c r="Q294" s="96" t="str">
        <f>IF(K294&gt;=T294,"≥","&lt;")</f>
        <v>≥</v>
      </c>
      <c r="R294" s="85" t="s">
        <v>175</v>
      </c>
      <c r="S294" s="98" t="s">
        <v>0</v>
      </c>
      <c r="T294" s="504">
        <v>0</v>
      </c>
      <c r="U294" s="504"/>
      <c r="V294" s="504"/>
      <c r="W294" s="504"/>
      <c r="X294" s="82" t="s">
        <v>156</v>
      </c>
      <c r="Z294" s="424" t="str">
        <f>IF(ABS(K294)&gt;=ABS(T294),"...... OK","...... NG")</f>
        <v>...... OK</v>
      </c>
      <c r="AA294" s="424"/>
      <c r="AB294" s="424"/>
      <c r="AC294" s="161"/>
      <c r="AD294" s="23">
        <v>6</v>
      </c>
      <c r="AE294" s="12"/>
      <c r="AH294" s="12"/>
      <c r="AI294" s="12"/>
    </row>
    <row r="295" spans="1:35" s="9" customFormat="1" ht="15" customHeight="1" x14ac:dyDescent="0.15">
      <c r="A295" s="25"/>
      <c r="B295" s="25"/>
      <c r="C295" s="16"/>
      <c r="D295" s="16"/>
      <c r="Z295" s="45"/>
      <c r="AA295" s="45"/>
      <c r="AB295" s="45"/>
      <c r="AC295" s="45"/>
      <c r="AD295" s="23"/>
      <c r="AE295" s="12"/>
      <c r="AH295" s="12"/>
      <c r="AI295" s="12"/>
    </row>
    <row r="296" spans="1:35" s="9" customFormat="1" ht="15" customHeight="1" x14ac:dyDescent="0.15">
      <c r="A296" s="25"/>
      <c r="B296" s="25"/>
      <c r="C296" s="16"/>
      <c r="D296" s="16"/>
      <c r="Z296" s="45"/>
      <c r="AA296" s="45"/>
      <c r="AB296" s="45"/>
      <c r="AC296" s="45"/>
      <c r="AD296" s="23"/>
      <c r="AE296" s="12"/>
      <c r="AH296" s="12"/>
      <c r="AI296" s="12"/>
    </row>
    <row r="297" spans="1:35" s="9" customFormat="1" ht="15" customHeight="1" x14ac:dyDescent="0.15">
      <c r="A297" s="25"/>
      <c r="B297" s="79" t="s">
        <v>176</v>
      </c>
      <c r="C297" s="57"/>
      <c r="D297" s="47"/>
      <c r="E297" s="46"/>
      <c r="F297" s="46"/>
      <c r="G297" s="46"/>
      <c r="H297" s="46"/>
      <c r="I297" s="88"/>
      <c r="J297" s="66"/>
      <c r="K297" s="67"/>
      <c r="L297" s="67"/>
      <c r="M297" s="46"/>
      <c r="N297" s="46"/>
      <c r="O297" s="46"/>
      <c r="P297" s="46"/>
      <c r="Q297" s="46"/>
      <c r="R297" s="46"/>
      <c r="S297" s="46"/>
      <c r="T297" s="49"/>
      <c r="U297" s="46"/>
      <c r="V297" s="46"/>
      <c r="W297" s="46"/>
      <c r="X297" s="46"/>
      <c r="Y297" s="46"/>
      <c r="Z297" s="45"/>
      <c r="AA297" s="45"/>
      <c r="AB297" s="45"/>
      <c r="AC297" s="45"/>
      <c r="AD297" s="308" t="s">
        <v>901</v>
      </c>
      <c r="AE297" s="12"/>
      <c r="AH297" s="12"/>
      <c r="AI297" s="12"/>
    </row>
    <row r="298" spans="1:35" s="9" customFormat="1" ht="15" customHeight="1" x14ac:dyDescent="0.15">
      <c r="A298" s="25"/>
      <c r="B298" s="67"/>
      <c r="C298" s="35" t="s">
        <v>163</v>
      </c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  <c r="W298" s="35"/>
      <c r="X298" s="35"/>
      <c r="Y298" s="35"/>
      <c r="Z298" s="45"/>
      <c r="AA298" s="45"/>
      <c r="AB298" s="45"/>
      <c r="AC298" s="45"/>
      <c r="AD298" s="308">
        <v>1</v>
      </c>
      <c r="AE298" s="12"/>
      <c r="AH298" s="12"/>
      <c r="AI298" s="12"/>
    </row>
    <row r="299" spans="1:35" s="9" customFormat="1" ht="15" customHeight="1" x14ac:dyDescent="0.15">
      <c r="A299" s="25"/>
      <c r="B299" s="67"/>
      <c r="C299" s="82" t="s">
        <v>164</v>
      </c>
      <c r="D299" s="83" t="s">
        <v>0</v>
      </c>
      <c r="E299" s="82" t="s">
        <v>165</v>
      </c>
      <c r="F299" s="35"/>
      <c r="G299" s="35"/>
      <c r="H299" s="89"/>
      <c r="I299" s="85"/>
      <c r="J299" s="97" t="s">
        <v>0</v>
      </c>
      <c r="K299" s="503"/>
      <c r="L299" s="503"/>
      <c r="M299" s="503"/>
      <c r="N299" s="503"/>
      <c r="O299" s="82" t="s">
        <v>136</v>
      </c>
      <c r="P299" s="87" t="s">
        <v>166</v>
      </c>
      <c r="Q299" s="87" t="s">
        <v>161</v>
      </c>
      <c r="R299" s="87" t="s">
        <v>0</v>
      </c>
      <c r="S299" s="504"/>
      <c r="T299" s="504"/>
      <c r="U299" s="504"/>
      <c r="V299" s="82" t="s">
        <v>136</v>
      </c>
      <c r="X299" s="90"/>
      <c r="Y299" s="82"/>
      <c r="Z299" s="45"/>
      <c r="AA299" s="45"/>
      <c r="AB299" s="45"/>
      <c r="AC299" s="45"/>
      <c r="AD299" s="308">
        <v>2</v>
      </c>
      <c r="AE299" s="12"/>
      <c r="AH299" s="12"/>
      <c r="AI299" s="12"/>
    </row>
    <row r="300" spans="1:35" s="9" customFormat="1" ht="15" customHeight="1" x14ac:dyDescent="0.15">
      <c r="A300" s="25"/>
      <c r="B300" s="17"/>
      <c r="C300" s="82" t="s">
        <v>167</v>
      </c>
      <c r="D300" s="83" t="s">
        <v>0</v>
      </c>
      <c r="E300" s="82" t="s">
        <v>151</v>
      </c>
      <c r="F300" s="35"/>
      <c r="G300" s="35"/>
      <c r="H300" s="85"/>
      <c r="I300" s="85"/>
      <c r="J300" s="97" t="s">
        <v>0</v>
      </c>
      <c r="K300" s="503"/>
      <c r="L300" s="503"/>
      <c r="M300" s="503"/>
      <c r="N300" s="503"/>
      <c r="O300" s="82" t="s">
        <v>152</v>
      </c>
      <c r="Q300" s="35"/>
      <c r="R300" s="35"/>
      <c r="T300" s="35"/>
      <c r="U300" s="35"/>
      <c r="V300" s="35"/>
      <c r="W300" s="35"/>
      <c r="X300" s="35"/>
      <c r="Y300" s="35"/>
      <c r="Z300" s="45"/>
      <c r="AA300" s="45"/>
      <c r="AB300" s="45"/>
      <c r="AC300" s="45"/>
      <c r="AD300" s="308">
        <v>3</v>
      </c>
      <c r="AE300" s="12"/>
      <c r="AH300" s="12"/>
      <c r="AI300" s="12"/>
    </row>
    <row r="301" spans="1:35" s="9" customFormat="1" ht="15" customHeight="1" x14ac:dyDescent="0.15">
      <c r="A301" s="25"/>
      <c r="B301" s="92"/>
      <c r="C301" s="82" t="s">
        <v>168</v>
      </c>
      <c r="D301" s="83" t="s">
        <v>0</v>
      </c>
      <c r="E301" s="82" t="s">
        <v>169</v>
      </c>
      <c r="F301" s="35"/>
      <c r="G301" s="35"/>
      <c r="H301" s="35"/>
      <c r="I301" s="35"/>
      <c r="J301" s="98" t="s">
        <v>0</v>
      </c>
      <c r="K301" s="504"/>
      <c r="L301" s="504"/>
      <c r="M301" s="504"/>
      <c r="N301" s="504"/>
      <c r="O301" s="82" t="s">
        <v>156</v>
      </c>
      <c r="Q301" s="35"/>
      <c r="R301" s="35"/>
      <c r="T301" s="35"/>
      <c r="U301" s="35"/>
      <c r="V301" s="35"/>
      <c r="W301" s="35"/>
      <c r="X301" s="35"/>
      <c r="Y301" s="35"/>
      <c r="Z301" s="45"/>
      <c r="AA301" s="45"/>
      <c r="AB301" s="45"/>
      <c r="AC301" s="45"/>
      <c r="AD301" s="308">
        <v>4</v>
      </c>
      <c r="AE301" s="12"/>
      <c r="AH301" s="12"/>
      <c r="AI301" s="12"/>
    </row>
    <row r="302" spans="1:35" s="9" customFormat="1" ht="15" customHeight="1" x14ac:dyDescent="0.15">
      <c r="A302" s="25"/>
      <c r="B302" s="17"/>
      <c r="C302" s="86" t="s">
        <v>170</v>
      </c>
      <c r="D302" s="86"/>
      <c r="E302" s="86"/>
      <c r="F302" s="86" t="s">
        <v>24</v>
      </c>
      <c r="G302" s="86"/>
      <c r="I302" s="85" t="s">
        <v>171</v>
      </c>
      <c r="J302" s="94" t="s">
        <v>0</v>
      </c>
      <c r="K302" s="505">
        <v>1</v>
      </c>
      <c r="L302" s="505"/>
      <c r="M302" s="505"/>
      <c r="N302" s="505"/>
      <c r="O302" s="82" t="s">
        <v>152</v>
      </c>
      <c r="Q302" s="96" t="str">
        <f>IF(ABS(K302)&gt;=ABS(T302),"≥","&lt;")</f>
        <v>≥</v>
      </c>
      <c r="R302" s="85" t="s">
        <v>172</v>
      </c>
      <c r="S302" s="97" t="s">
        <v>0</v>
      </c>
      <c r="T302" s="503">
        <v>0</v>
      </c>
      <c r="U302" s="503"/>
      <c r="V302" s="503"/>
      <c r="W302" s="503"/>
      <c r="X302" s="82" t="s">
        <v>152</v>
      </c>
      <c r="Z302" s="45"/>
      <c r="AA302" s="45"/>
      <c r="AB302" s="45"/>
      <c r="AC302" s="45"/>
      <c r="AD302" s="308">
        <v>5</v>
      </c>
      <c r="AE302" s="12"/>
      <c r="AH302" s="12"/>
      <c r="AI302" s="12"/>
    </row>
    <row r="303" spans="1:35" s="9" customFormat="1" ht="15" customHeight="1" x14ac:dyDescent="0.15">
      <c r="A303" s="25"/>
      <c r="B303" s="17"/>
      <c r="C303" s="86" t="s">
        <v>173</v>
      </c>
      <c r="D303" s="86"/>
      <c r="E303" s="86"/>
      <c r="F303" s="86" t="s">
        <v>24</v>
      </c>
      <c r="G303" s="86"/>
      <c r="I303" s="85" t="s">
        <v>174</v>
      </c>
      <c r="J303" s="94" t="s">
        <v>0</v>
      </c>
      <c r="K303" s="505">
        <v>1</v>
      </c>
      <c r="L303" s="505"/>
      <c r="M303" s="505"/>
      <c r="N303" s="505"/>
      <c r="O303" s="82" t="s">
        <v>156</v>
      </c>
      <c r="Q303" s="96" t="str">
        <f>IF(K303&gt;=T303,"≥","&lt;")</f>
        <v>&lt;</v>
      </c>
      <c r="R303" s="85" t="s">
        <v>175</v>
      </c>
      <c r="S303" s="98" t="s">
        <v>0</v>
      </c>
      <c r="T303" s="504">
        <v>2</v>
      </c>
      <c r="U303" s="504"/>
      <c r="V303" s="504"/>
      <c r="W303" s="504"/>
      <c r="X303" s="82" t="s">
        <v>156</v>
      </c>
      <c r="AD303" s="308">
        <v>6</v>
      </c>
      <c r="AE303" s="12"/>
      <c r="AH303" s="12"/>
      <c r="AI303" s="12"/>
    </row>
    <row r="304" spans="1:35" s="9" customFormat="1" ht="15" customHeight="1" x14ac:dyDescent="0.15">
      <c r="A304" s="25"/>
      <c r="B304" s="17"/>
      <c r="C304" s="86"/>
      <c r="D304" s="86"/>
      <c r="E304" s="86"/>
      <c r="F304" s="86"/>
      <c r="G304" s="86"/>
      <c r="I304" s="85"/>
      <c r="J304" s="94"/>
      <c r="K304" s="306"/>
      <c r="L304" s="306"/>
      <c r="M304" s="306"/>
      <c r="N304" s="306"/>
      <c r="O304" s="82"/>
      <c r="Q304" s="96"/>
      <c r="R304" s="85"/>
      <c r="S304" s="307" t="s">
        <v>903</v>
      </c>
      <c r="T304" s="305"/>
      <c r="U304" s="305"/>
      <c r="V304" s="305"/>
      <c r="W304" s="305"/>
      <c r="X304" s="82"/>
      <c r="AD304" s="308" t="s">
        <v>904</v>
      </c>
      <c r="AE304" s="12"/>
      <c r="AH304" s="12"/>
      <c r="AI304" s="12"/>
    </row>
    <row r="305" spans="1:35" s="9" customFormat="1" ht="15" customHeight="1" x14ac:dyDescent="0.15">
      <c r="A305" s="25"/>
      <c r="B305" s="17"/>
      <c r="C305" s="86"/>
      <c r="D305" s="86"/>
      <c r="E305" s="86"/>
      <c r="F305" s="86"/>
      <c r="G305" s="86"/>
      <c r="I305" s="85"/>
      <c r="J305" s="94"/>
      <c r="K305" s="306"/>
      <c r="L305" s="306"/>
      <c r="M305" s="306"/>
      <c r="N305" s="306"/>
      <c r="O305" s="82"/>
      <c r="Q305" s="96"/>
      <c r="S305" s="307" t="s">
        <v>902</v>
      </c>
      <c r="T305" s="305"/>
      <c r="U305" s="305"/>
      <c r="V305" s="305"/>
      <c r="W305" s="305"/>
      <c r="X305" s="82"/>
      <c r="AD305" s="308" t="s">
        <v>905</v>
      </c>
      <c r="AE305" s="12"/>
      <c r="AH305" s="12"/>
      <c r="AI305" s="12"/>
    </row>
    <row r="306" spans="1:35" s="9" customFormat="1" ht="15" customHeight="1" x14ac:dyDescent="0.15">
      <c r="A306" s="25"/>
      <c r="B306" s="25"/>
      <c r="C306" s="16"/>
      <c r="D306" s="16"/>
      <c r="AD306" s="23"/>
      <c r="AE306" s="12"/>
      <c r="AH306" s="12"/>
      <c r="AI306" s="12"/>
    </row>
    <row r="307" spans="1:35" s="9" customFormat="1" ht="15" customHeight="1" x14ac:dyDescent="0.15">
      <c r="A307" s="25"/>
      <c r="B307" s="17" t="s">
        <v>516</v>
      </c>
      <c r="C307" s="16"/>
      <c r="D307" s="16"/>
      <c r="AD307" s="23" t="s">
        <v>853</v>
      </c>
      <c r="AE307" s="12"/>
      <c r="AH307" s="12"/>
      <c r="AI307" s="12"/>
    </row>
    <row r="308" spans="1:35" s="9" customFormat="1" ht="15" customHeight="1" x14ac:dyDescent="0.15">
      <c r="A308" s="190"/>
      <c r="B308" s="191" t="s">
        <v>178</v>
      </c>
      <c r="C308" s="192"/>
      <c r="D308" s="192"/>
      <c r="E308" s="193"/>
      <c r="F308" s="193"/>
      <c r="G308" s="193"/>
      <c r="H308" s="193"/>
      <c r="I308" s="193"/>
      <c r="J308" s="193"/>
      <c r="K308" s="193"/>
      <c r="L308" s="193"/>
      <c r="M308" s="193"/>
      <c r="N308" s="193"/>
      <c r="O308" s="193"/>
      <c r="P308" s="193"/>
      <c r="Q308" s="193"/>
      <c r="R308" s="193"/>
      <c r="S308" s="193"/>
      <c r="T308" s="193"/>
      <c r="U308" s="193"/>
      <c r="V308" s="193"/>
      <c r="W308" s="193"/>
      <c r="X308" s="193"/>
      <c r="Y308" s="193"/>
      <c r="Z308" s="193"/>
      <c r="AA308" s="193"/>
      <c r="AB308" s="193"/>
      <c r="AC308" s="193"/>
      <c r="AD308" s="23" t="s">
        <v>211</v>
      </c>
      <c r="AE308" s="12"/>
      <c r="AH308" s="12"/>
      <c r="AI308" s="12"/>
    </row>
    <row r="309" spans="1:35" s="9" customFormat="1" ht="15" customHeight="1" x14ac:dyDescent="0.15">
      <c r="A309" s="25"/>
      <c r="B309" s="27"/>
      <c r="C309" s="16"/>
      <c r="D309" s="16"/>
      <c r="AD309" s="23"/>
      <c r="AE309" s="12"/>
      <c r="AH309" s="12"/>
      <c r="AI309" s="12"/>
    </row>
    <row r="310" spans="1:35" s="9" customFormat="1" ht="15" customHeight="1" x14ac:dyDescent="0.15">
      <c r="A310" s="25"/>
      <c r="B310" s="686" t="s">
        <v>208</v>
      </c>
      <c r="C310" s="687"/>
      <c r="D310" s="687"/>
      <c r="E310" s="676"/>
      <c r="F310" s="676"/>
      <c r="G310" s="676"/>
      <c r="H310" s="676"/>
      <c r="I310" s="676"/>
      <c r="J310" s="676"/>
      <c r="K310" s="676"/>
      <c r="L310" s="676"/>
      <c r="M310" s="676"/>
      <c r="N310" s="676"/>
      <c r="O310" s="676"/>
      <c r="P310" s="676"/>
      <c r="Q310" s="676"/>
      <c r="R310" s="676"/>
      <c r="S310" s="676"/>
      <c r="T310" s="677"/>
      <c r="U310" s="433" t="s">
        <v>179</v>
      </c>
      <c r="V310" s="434"/>
      <c r="W310" s="434"/>
      <c r="X310" s="434"/>
      <c r="Y310" s="434"/>
      <c r="Z310" s="434"/>
      <c r="AA310" s="434"/>
      <c r="AB310" s="435"/>
      <c r="AD310" s="23" t="s">
        <v>722</v>
      </c>
      <c r="AE310" s="12"/>
      <c r="AH310" s="12"/>
      <c r="AI310" s="12"/>
    </row>
    <row r="311" spans="1:35" s="9" customFormat="1" ht="15" customHeight="1" x14ac:dyDescent="0.15">
      <c r="A311" s="25"/>
      <c r="B311" s="684" t="s">
        <v>209</v>
      </c>
      <c r="C311" s="685"/>
      <c r="D311" s="685"/>
      <c r="E311" s="678"/>
      <c r="F311" s="678"/>
      <c r="G311" s="678"/>
      <c r="H311" s="678"/>
      <c r="I311" s="678"/>
      <c r="J311" s="678"/>
      <c r="K311" s="678"/>
      <c r="L311" s="678"/>
      <c r="M311" s="678"/>
      <c r="N311" s="678"/>
      <c r="O311" s="678"/>
      <c r="P311" s="678"/>
      <c r="Q311" s="678"/>
      <c r="R311" s="678"/>
      <c r="S311" s="678"/>
      <c r="T311" s="679"/>
      <c r="U311" s="436"/>
      <c r="V311" s="437"/>
      <c r="W311" s="437"/>
      <c r="X311" s="437"/>
      <c r="Y311" s="437"/>
      <c r="Z311" s="437"/>
      <c r="AA311" s="437"/>
      <c r="AB311" s="438"/>
      <c r="AD311" s="23">
        <v>1</v>
      </c>
      <c r="AE311" s="12"/>
      <c r="AH311" s="12"/>
      <c r="AI311" s="12"/>
    </row>
    <row r="312" spans="1:35" s="9" customFormat="1" ht="15" customHeight="1" x14ac:dyDescent="0.15">
      <c r="A312" s="25"/>
      <c r="B312" s="439"/>
      <c r="C312" s="440"/>
      <c r="D312" s="440"/>
      <c r="E312" s="440"/>
      <c r="F312" s="440"/>
      <c r="G312" s="440"/>
      <c r="H312" s="440"/>
      <c r="I312" s="440"/>
      <c r="J312" s="440"/>
      <c r="K312" s="440"/>
      <c r="L312" s="440"/>
      <c r="M312" s="440"/>
      <c r="N312" s="440"/>
      <c r="O312" s="440"/>
      <c r="P312" s="440"/>
      <c r="Q312" s="440"/>
      <c r="R312" s="440"/>
      <c r="S312" s="440"/>
      <c r="T312" s="441"/>
      <c r="U312" s="99"/>
      <c r="V312" s="100"/>
      <c r="W312" s="100"/>
      <c r="X312" s="100"/>
      <c r="Y312" s="101"/>
      <c r="Z312" s="101"/>
      <c r="AA312" s="101"/>
      <c r="AB312" s="102"/>
      <c r="AD312" s="23">
        <v>2</v>
      </c>
      <c r="AE312" s="12"/>
      <c r="AH312" s="12"/>
      <c r="AI312" s="12"/>
    </row>
    <row r="313" spans="1:35" s="9" customFormat="1" ht="15" customHeight="1" x14ac:dyDescent="0.15">
      <c r="A313" s="25"/>
      <c r="B313" s="442"/>
      <c r="C313" s="443"/>
      <c r="D313" s="443"/>
      <c r="E313" s="443"/>
      <c r="F313" s="443"/>
      <c r="G313" s="443"/>
      <c r="H313" s="443"/>
      <c r="I313" s="443"/>
      <c r="J313" s="443"/>
      <c r="K313" s="443"/>
      <c r="L313" s="443"/>
      <c r="M313" s="443"/>
      <c r="N313" s="443"/>
      <c r="O313" s="443"/>
      <c r="P313" s="443"/>
      <c r="Q313" s="443"/>
      <c r="R313" s="443"/>
      <c r="S313" s="443"/>
      <c r="T313" s="444"/>
      <c r="U313" s="411" t="s">
        <v>180</v>
      </c>
      <c r="V313" s="412"/>
      <c r="W313" s="103" t="s">
        <v>26</v>
      </c>
      <c r="X313" s="422"/>
      <c r="Y313" s="422"/>
      <c r="Z313" s="422"/>
      <c r="AA313" s="57" t="s">
        <v>27</v>
      </c>
      <c r="AB313" s="104"/>
      <c r="AD313" s="23">
        <v>3</v>
      </c>
      <c r="AE313" s="12"/>
      <c r="AH313" s="12"/>
      <c r="AI313" s="12"/>
    </row>
    <row r="314" spans="1:35" s="9" customFormat="1" ht="15" customHeight="1" x14ac:dyDescent="0.15">
      <c r="A314" s="25"/>
      <c r="B314" s="442"/>
      <c r="C314" s="443"/>
      <c r="D314" s="443"/>
      <c r="E314" s="443"/>
      <c r="F314" s="443"/>
      <c r="G314" s="443"/>
      <c r="H314" s="443"/>
      <c r="I314" s="443"/>
      <c r="J314" s="443"/>
      <c r="K314" s="443"/>
      <c r="L314" s="443"/>
      <c r="M314" s="443"/>
      <c r="N314" s="443"/>
      <c r="O314" s="443"/>
      <c r="P314" s="443"/>
      <c r="Q314" s="443"/>
      <c r="R314" s="443"/>
      <c r="S314" s="443"/>
      <c r="T314" s="444"/>
      <c r="U314" s="411" t="s">
        <v>181</v>
      </c>
      <c r="V314" s="412"/>
      <c r="W314" s="103" t="s">
        <v>26</v>
      </c>
      <c r="X314" s="422"/>
      <c r="Y314" s="422"/>
      <c r="Z314" s="422"/>
      <c r="AA314" s="57" t="s">
        <v>27</v>
      </c>
      <c r="AB314" s="104"/>
      <c r="AD314" s="23">
        <v>4</v>
      </c>
      <c r="AE314" s="12"/>
      <c r="AH314" s="12"/>
      <c r="AI314" s="12"/>
    </row>
    <row r="315" spans="1:35" s="9" customFormat="1" ht="15" customHeight="1" x14ac:dyDescent="0.15">
      <c r="A315" s="25"/>
      <c r="B315" s="442"/>
      <c r="C315" s="443"/>
      <c r="D315" s="443"/>
      <c r="E315" s="443"/>
      <c r="F315" s="443"/>
      <c r="G315" s="443"/>
      <c r="H315" s="443"/>
      <c r="I315" s="443"/>
      <c r="J315" s="443"/>
      <c r="K315" s="443"/>
      <c r="L315" s="443"/>
      <c r="M315" s="443"/>
      <c r="N315" s="443"/>
      <c r="O315" s="443"/>
      <c r="P315" s="443"/>
      <c r="Q315" s="443"/>
      <c r="R315" s="443"/>
      <c r="S315" s="443"/>
      <c r="T315" s="444"/>
      <c r="U315" s="411" t="s">
        <v>182</v>
      </c>
      <c r="V315" s="412"/>
      <c r="W315" s="103" t="s">
        <v>26</v>
      </c>
      <c r="X315" s="422"/>
      <c r="Y315" s="422"/>
      <c r="Z315" s="422"/>
      <c r="AA315" s="57" t="s">
        <v>27</v>
      </c>
      <c r="AB315" s="104"/>
      <c r="AD315" s="23">
        <v>5</v>
      </c>
      <c r="AE315" s="12"/>
      <c r="AH315" s="12"/>
      <c r="AI315" s="12"/>
    </row>
    <row r="316" spans="1:35" s="9" customFormat="1" ht="15" customHeight="1" x14ac:dyDescent="0.15">
      <c r="A316" s="25"/>
      <c r="B316" s="442"/>
      <c r="C316" s="443"/>
      <c r="D316" s="443"/>
      <c r="E316" s="443"/>
      <c r="F316" s="443"/>
      <c r="G316" s="443"/>
      <c r="H316" s="443"/>
      <c r="I316" s="443"/>
      <c r="J316" s="443"/>
      <c r="K316" s="443"/>
      <c r="L316" s="443"/>
      <c r="M316" s="443"/>
      <c r="N316" s="443"/>
      <c r="O316" s="443"/>
      <c r="P316" s="443"/>
      <c r="Q316" s="443"/>
      <c r="R316" s="443"/>
      <c r="S316" s="443"/>
      <c r="T316" s="444"/>
      <c r="U316" s="411" t="s">
        <v>183</v>
      </c>
      <c r="V316" s="412"/>
      <c r="W316" s="103" t="s">
        <v>26</v>
      </c>
      <c r="X316" s="422"/>
      <c r="Y316" s="422"/>
      <c r="Z316" s="422"/>
      <c r="AA316" s="57" t="s">
        <v>27</v>
      </c>
      <c r="AB316" s="104"/>
      <c r="AD316" s="23">
        <v>6</v>
      </c>
      <c r="AE316" s="12"/>
      <c r="AH316" s="12"/>
      <c r="AI316" s="12"/>
    </row>
    <row r="317" spans="1:35" s="9" customFormat="1" ht="15" customHeight="1" x14ac:dyDescent="0.15">
      <c r="A317" s="25"/>
      <c r="B317" s="442"/>
      <c r="C317" s="443"/>
      <c r="D317" s="443"/>
      <c r="E317" s="443"/>
      <c r="F317" s="443"/>
      <c r="G317" s="443"/>
      <c r="H317" s="443"/>
      <c r="I317" s="443"/>
      <c r="J317" s="443"/>
      <c r="K317" s="443"/>
      <c r="L317" s="443"/>
      <c r="M317" s="443"/>
      <c r="N317" s="443"/>
      <c r="O317" s="443"/>
      <c r="P317" s="443"/>
      <c r="Q317" s="443"/>
      <c r="R317" s="443"/>
      <c r="S317" s="443"/>
      <c r="T317" s="444"/>
      <c r="U317" s="411" t="s">
        <v>186</v>
      </c>
      <c r="V317" s="412"/>
      <c r="W317" s="103" t="s">
        <v>26</v>
      </c>
      <c r="X317" s="422"/>
      <c r="Y317" s="422"/>
      <c r="Z317" s="422"/>
      <c r="AA317" s="46" t="s">
        <v>187</v>
      </c>
      <c r="AB317" s="104"/>
      <c r="AD317" s="23">
        <v>7</v>
      </c>
      <c r="AE317" s="12"/>
      <c r="AH317" s="12"/>
      <c r="AI317" s="12"/>
    </row>
    <row r="318" spans="1:35" s="9" customFormat="1" ht="15" customHeight="1" x14ac:dyDescent="0.15">
      <c r="A318" s="25"/>
      <c r="B318" s="442"/>
      <c r="C318" s="443"/>
      <c r="D318" s="443"/>
      <c r="E318" s="443"/>
      <c r="F318" s="443"/>
      <c r="G318" s="443"/>
      <c r="H318" s="443"/>
      <c r="I318" s="443"/>
      <c r="J318" s="443"/>
      <c r="K318" s="443"/>
      <c r="L318" s="443"/>
      <c r="M318" s="443"/>
      <c r="N318" s="443"/>
      <c r="O318" s="443"/>
      <c r="P318" s="443"/>
      <c r="Q318" s="443"/>
      <c r="R318" s="443"/>
      <c r="S318" s="443"/>
      <c r="T318" s="444"/>
      <c r="U318" s="411" t="s">
        <v>188</v>
      </c>
      <c r="V318" s="412"/>
      <c r="W318" s="103" t="s">
        <v>26</v>
      </c>
      <c r="X318" s="422"/>
      <c r="Y318" s="422"/>
      <c r="Z318" s="422"/>
      <c r="AA318" s="66" t="s">
        <v>189</v>
      </c>
      <c r="AB318" s="104"/>
      <c r="AD318" s="23">
        <v>8</v>
      </c>
      <c r="AE318" s="12"/>
      <c r="AH318" s="12"/>
      <c r="AI318" s="12"/>
    </row>
    <row r="319" spans="1:35" s="9" customFormat="1" ht="15" customHeight="1" x14ac:dyDescent="0.15">
      <c r="A319" s="25"/>
      <c r="B319" s="442"/>
      <c r="C319" s="443"/>
      <c r="D319" s="443"/>
      <c r="E319" s="443"/>
      <c r="F319" s="443"/>
      <c r="G319" s="443"/>
      <c r="H319" s="443"/>
      <c r="I319" s="443"/>
      <c r="J319" s="443"/>
      <c r="K319" s="443"/>
      <c r="L319" s="443"/>
      <c r="M319" s="443"/>
      <c r="N319" s="443"/>
      <c r="O319" s="443"/>
      <c r="P319" s="443"/>
      <c r="Q319" s="443"/>
      <c r="R319" s="443"/>
      <c r="S319" s="443"/>
      <c r="T319" s="444"/>
      <c r="U319" s="411" t="s">
        <v>190</v>
      </c>
      <c r="V319" s="412"/>
      <c r="W319" s="103" t="s">
        <v>26</v>
      </c>
      <c r="X319" s="422"/>
      <c r="Y319" s="422"/>
      <c r="Z319" s="422"/>
      <c r="AA319" s="46" t="s">
        <v>607</v>
      </c>
      <c r="AB319" s="104"/>
      <c r="AD319" s="23">
        <v>9</v>
      </c>
      <c r="AE319" s="12"/>
      <c r="AH319" s="12"/>
      <c r="AI319" s="12"/>
    </row>
    <row r="320" spans="1:35" s="9" customFormat="1" ht="15" customHeight="1" x14ac:dyDescent="0.15">
      <c r="A320" s="25"/>
      <c r="B320" s="442"/>
      <c r="C320" s="443"/>
      <c r="D320" s="443"/>
      <c r="E320" s="443"/>
      <c r="F320" s="443"/>
      <c r="G320" s="443"/>
      <c r="H320" s="443"/>
      <c r="I320" s="443"/>
      <c r="J320" s="443"/>
      <c r="K320" s="443"/>
      <c r="L320" s="443"/>
      <c r="M320" s="443"/>
      <c r="N320" s="443"/>
      <c r="O320" s="443"/>
      <c r="P320" s="443"/>
      <c r="Q320" s="443"/>
      <c r="R320" s="443"/>
      <c r="S320" s="443"/>
      <c r="T320" s="444"/>
      <c r="U320" s="411" t="s">
        <v>550</v>
      </c>
      <c r="V320" s="412"/>
      <c r="W320" s="103" t="s">
        <v>26</v>
      </c>
      <c r="X320" s="422"/>
      <c r="Y320" s="422"/>
      <c r="Z320" s="422"/>
      <c r="AA320" s="46" t="s">
        <v>104</v>
      </c>
      <c r="AB320" s="104"/>
      <c r="AD320" s="23">
        <v>10</v>
      </c>
      <c r="AE320" s="12"/>
      <c r="AH320" s="12"/>
      <c r="AI320" s="12"/>
    </row>
    <row r="321" spans="1:35" s="9" customFormat="1" ht="15" customHeight="1" x14ac:dyDescent="0.15">
      <c r="A321" s="25"/>
      <c r="B321" s="442"/>
      <c r="C321" s="443"/>
      <c r="D321" s="443"/>
      <c r="E321" s="443"/>
      <c r="F321" s="443"/>
      <c r="G321" s="443"/>
      <c r="H321" s="443"/>
      <c r="I321" s="443"/>
      <c r="J321" s="443"/>
      <c r="K321" s="443"/>
      <c r="L321" s="443"/>
      <c r="M321" s="443"/>
      <c r="N321" s="443"/>
      <c r="O321" s="443"/>
      <c r="P321" s="443"/>
      <c r="Q321" s="443"/>
      <c r="R321" s="443"/>
      <c r="S321" s="443"/>
      <c r="T321" s="444"/>
      <c r="U321" s="411" t="s">
        <v>551</v>
      </c>
      <c r="V321" s="412"/>
      <c r="W321" s="103" t="s">
        <v>26</v>
      </c>
      <c r="X321" s="422"/>
      <c r="Y321" s="422"/>
      <c r="Z321" s="422"/>
      <c r="AA321" s="17" t="s">
        <v>104</v>
      </c>
      <c r="AB321" s="104"/>
      <c r="AD321" s="23">
        <v>11</v>
      </c>
      <c r="AE321" s="12"/>
      <c r="AH321" s="12"/>
      <c r="AI321" s="12"/>
    </row>
    <row r="322" spans="1:35" s="9" customFormat="1" ht="15" customHeight="1" x14ac:dyDescent="0.15">
      <c r="A322" s="25"/>
      <c r="B322" s="442"/>
      <c r="C322" s="443"/>
      <c r="D322" s="443"/>
      <c r="E322" s="443"/>
      <c r="F322" s="443"/>
      <c r="G322" s="443"/>
      <c r="H322" s="443"/>
      <c r="I322" s="443"/>
      <c r="J322" s="443"/>
      <c r="K322" s="443"/>
      <c r="L322" s="443"/>
      <c r="M322" s="443"/>
      <c r="N322" s="443"/>
      <c r="O322" s="443"/>
      <c r="P322" s="443"/>
      <c r="Q322" s="443"/>
      <c r="R322" s="443"/>
      <c r="S322" s="443"/>
      <c r="T322" s="444"/>
      <c r="U322" s="411" t="s">
        <v>552</v>
      </c>
      <c r="V322" s="412"/>
      <c r="W322" s="103" t="s">
        <v>26</v>
      </c>
      <c r="X322" s="477" t="s">
        <v>721</v>
      </c>
      <c r="Y322" s="430"/>
      <c r="Z322" s="430"/>
      <c r="AA322" s="17"/>
      <c r="AB322" s="104"/>
      <c r="AD322" s="23">
        <v>12</v>
      </c>
      <c r="AE322" s="12"/>
      <c r="AH322" s="12"/>
      <c r="AI322" s="12"/>
    </row>
    <row r="323" spans="1:35" s="9" customFormat="1" ht="15" customHeight="1" x14ac:dyDescent="0.15">
      <c r="A323" s="25"/>
      <c r="B323" s="442"/>
      <c r="C323" s="443"/>
      <c r="D323" s="443"/>
      <c r="E323" s="443"/>
      <c r="F323" s="443"/>
      <c r="G323" s="443"/>
      <c r="H323" s="443"/>
      <c r="I323" s="443"/>
      <c r="J323" s="443"/>
      <c r="K323" s="443"/>
      <c r="L323" s="443"/>
      <c r="M323" s="443"/>
      <c r="N323" s="443"/>
      <c r="O323" s="443"/>
      <c r="P323" s="443"/>
      <c r="Q323" s="443"/>
      <c r="R323" s="443"/>
      <c r="S323" s="443"/>
      <c r="T323" s="444"/>
      <c r="U323" s="411" t="s">
        <v>553</v>
      </c>
      <c r="V323" s="412"/>
      <c r="W323" s="103" t="s">
        <v>26</v>
      </c>
      <c r="X323" s="477" t="s">
        <v>721</v>
      </c>
      <c r="Y323" s="430"/>
      <c r="Z323" s="430"/>
      <c r="AA323" s="17"/>
      <c r="AB323" s="104"/>
      <c r="AD323" s="23">
        <v>13</v>
      </c>
      <c r="AE323" s="12"/>
      <c r="AH323" s="12"/>
      <c r="AI323" s="12"/>
    </row>
    <row r="324" spans="1:35" s="9" customFormat="1" ht="15" customHeight="1" x14ac:dyDescent="0.15">
      <c r="A324" s="25"/>
      <c r="B324" s="442"/>
      <c r="C324" s="443"/>
      <c r="D324" s="443"/>
      <c r="E324" s="443"/>
      <c r="F324" s="443"/>
      <c r="G324" s="443"/>
      <c r="H324" s="443"/>
      <c r="I324" s="443"/>
      <c r="J324" s="443"/>
      <c r="K324" s="443"/>
      <c r="L324" s="443"/>
      <c r="M324" s="443"/>
      <c r="N324" s="443"/>
      <c r="O324" s="443"/>
      <c r="P324" s="443"/>
      <c r="Q324" s="443"/>
      <c r="R324" s="443"/>
      <c r="S324" s="443"/>
      <c r="T324" s="444"/>
      <c r="U324" s="411" t="s">
        <v>192</v>
      </c>
      <c r="V324" s="412"/>
      <c r="W324" s="103" t="s">
        <v>26</v>
      </c>
      <c r="X324" s="478"/>
      <c r="Y324" s="478"/>
      <c r="Z324" s="478"/>
      <c r="AA324" s="17"/>
      <c r="AB324" s="81"/>
      <c r="AD324" s="23">
        <v>14</v>
      </c>
      <c r="AE324" s="12"/>
      <c r="AH324" s="12"/>
      <c r="AI324" s="12"/>
    </row>
    <row r="325" spans="1:35" s="9" customFormat="1" ht="15" customHeight="1" x14ac:dyDescent="0.15">
      <c r="A325" s="25"/>
      <c r="B325" s="442"/>
      <c r="C325" s="443"/>
      <c r="D325" s="443"/>
      <c r="E325" s="443"/>
      <c r="F325" s="443"/>
      <c r="G325" s="443"/>
      <c r="H325" s="443"/>
      <c r="I325" s="443"/>
      <c r="J325" s="443"/>
      <c r="K325" s="443"/>
      <c r="L325" s="443"/>
      <c r="M325" s="443"/>
      <c r="N325" s="443"/>
      <c r="O325" s="443"/>
      <c r="P325" s="443"/>
      <c r="Q325" s="443"/>
      <c r="R325" s="443"/>
      <c r="S325" s="443"/>
      <c r="T325" s="444"/>
      <c r="U325" s="105"/>
      <c r="V325" s="17"/>
      <c r="W325" s="46"/>
      <c r="X325" s="53"/>
      <c r="Y325" s="18"/>
      <c r="Z325" s="18"/>
      <c r="AA325" s="17"/>
      <c r="AB325" s="81"/>
      <c r="AD325" s="23">
        <v>15</v>
      </c>
      <c r="AE325" s="12"/>
      <c r="AH325" s="12"/>
      <c r="AI325" s="12"/>
    </row>
    <row r="326" spans="1:35" s="9" customFormat="1" ht="15" customHeight="1" x14ac:dyDescent="0.15">
      <c r="A326" s="25"/>
      <c r="B326" s="442"/>
      <c r="C326" s="443"/>
      <c r="D326" s="443"/>
      <c r="E326" s="443"/>
      <c r="F326" s="443"/>
      <c r="G326" s="443"/>
      <c r="H326" s="443"/>
      <c r="I326" s="443"/>
      <c r="J326" s="443"/>
      <c r="K326" s="443"/>
      <c r="L326" s="443"/>
      <c r="M326" s="443"/>
      <c r="N326" s="443"/>
      <c r="O326" s="443"/>
      <c r="P326" s="443"/>
      <c r="Q326" s="443"/>
      <c r="R326" s="443"/>
      <c r="S326" s="443"/>
      <c r="T326" s="444"/>
      <c r="U326" s="105"/>
      <c r="V326" s="17"/>
      <c r="W326" s="46"/>
      <c r="X326" s="53"/>
      <c r="Y326" s="18"/>
      <c r="Z326" s="18"/>
      <c r="AA326" s="17"/>
      <c r="AB326" s="81"/>
      <c r="AD326" s="23">
        <v>16</v>
      </c>
      <c r="AE326" s="12"/>
      <c r="AH326" s="12"/>
      <c r="AI326" s="12"/>
    </row>
    <row r="327" spans="1:35" s="9" customFormat="1" ht="15" customHeight="1" x14ac:dyDescent="0.15">
      <c r="A327" s="25"/>
      <c r="B327" s="442"/>
      <c r="C327" s="443"/>
      <c r="D327" s="443"/>
      <c r="E327" s="443"/>
      <c r="F327" s="443"/>
      <c r="G327" s="443"/>
      <c r="H327" s="443"/>
      <c r="I327" s="443"/>
      <c r="J327" s="443"/>
      <c r="K327" s="443"/>
      <c r="L327" s="443"/>
      <c r="M327" s="443"/>
      <c r="N327" s="443"/>
      <c r="O327" s="443"/>
      <c r="P327" s="443"/>
      <c r="Q327" s="443"/>
      <c r="R327" s="443"/>
      <c r="S327" s="443"/>
      <c r="T327" s="444"/>
      <c r="U327" s="105"/>
      <c r="V327" s="17"/>
      <c r="W327" s="46"/>
      <c r="X327" s="53"/>
      <c r="Y327" s="18"/>
      <c r="Z327" s="18"/>
      <c r="AA327" s="17"/>
      <c r="AB327" s="81"/>
      <c r="AD327" s="23">
        <v>17</v>
      </c>
      <c r="AE327" s="12"/>
      <c r="AH327" s="12"/>
      <c r="AI327" s="12"/>
    </row>
    <row r="328" spans="1:35" s="9" customFormat="1" ht="15" customHeight="1" x14ac:dyDescent="0.15">
      <c r="A328" s="25"/>
      <c r="B328" s="442"/>
      <c r="C328" s="443"/>
      <c r="D328" s="443"/>
      <c r="E328" s="443"/>
      <c r="F328" s="443"/>
      <c r="G328" s="443"/>
      <c r="H328" s="443"/>
      <c r="I328" s="443"/>
      <c r="J328" s="443"/>
      <c r="K328" s="443"/>
      <c r="L328" s="443"/>
      <c r="M328" s="443"/>
      <c r="N328" s="443"/>
      <c r="O328" s="443"/>
      <c r="P328" s="443"/>
      <c r="Q328" s="443"/>
      <c r="R328" s="443"/>
      <c r="S328" s="443"/>
      <c r="T328" s="444"/>
      <c r="U328" s="105"/>
      <c r="V328" s="17"/>
      <c r="W328" s="46"/>
      <c r="X328" s="53"/>
      <c r="Y328" s="18"/>
      <c r="Z328" s="18"/>
      <c r="AA328" s="17"/>
      <c r="AB328" s="81"/>
      <c r="AD328" s="23">
        <v>18</v>
      </c>
      <c r="AE328" s="12"/>
      <c r="AH328" s="12"/>
      <c r="AI328" s="12"/>
    </row>
    <row r="329" spans="1:35" s="9" customFormat="1" ht="15" customHeight="1" x14ac:dyDescent="0.15">
      <c r="A329" s="25"/>
      <c r="B329" s="442"/>
      <c r="C329" s="443"/>
      <c r="D329" s="443"/>
      <c r="E329" s="443"/>
      <c r="F329" s="443"/>
      <c r="G329" s="443"/>
      <c r="H329" s="443"/>
      <c r="I329" s="443"/>
      <c r="J329" s="443"/>
      <c r="K329" s="443"/>
      <c r="L329" s="443"/>
      <c r="M329" s="443"/>
      <c r="N329" s="443"/>
      <c r="O329" s="443"/>
      <c r="P329" s="443"/>
      <c r="Q329" s="443"/>
      <c r="R329" s="443"/>
      <c r="S329" s="443"/>
      <c r="T329" s="444"/>
      <c r="U329" s="105"/>
      <c r="V329" s="17"/>
      <c r="W329" s="46"/>
      <c r="X329" s="53"/>
      <c r="Y329" s="18"/>
      <c r="Z329" s="18"/>
      <c r="AA329" s="17"/>
      <c r="AB329" s="81"/>
      <c r="AD329" s="23">
        <v>19</v>
      </c>
      <c r="AE329" s="12"/>
      <c r="AH329" s="12"/>
      <c r="AI329" s="12"/>
    </row>
    <row r="330" spans="1:35" s="9" customFormat="1" ht="15" customHeight="1" x14ac:dyDescent="0.15">
      <c r="A330" s="25"/>
      <c r="B330" s="442"/>
      <c r="C330" s="443"/>
      <c r="D330" s="443"/>
      <c r="E330" s="443"/>
      <c r="F330" s="443"/>
      <c r="G330" s="443"/>
      <c r="H330" s="443"/>
      <c r="I330" s="443"/>
      <c r="J330" s="443"/>
      <c r="K330" s="443"/>
      <c r="L330" s="443"/>
      <c r="M330" s="443"/>
      <c r="N330" s="443"/>
      <c r="O330" s="443"/>
      <c r="P330" s="443"/>
      <c r="Q330" s="443"/>
      <c r="R330" s="443"/>
      <c r="S330" s="443"/>
      <c r="T330" s="444"/>
      <c r="U330" s="105"/>
      <c r="V330" s="17"/>
      <c r="W330" s="17"/>
      <c r="X330" s="53"/>
      <c r="Y330" s="18"/>
      <c r="Z330" s="18"/>
      <c r="AA330" s="17"/>
      <c r="AB330" s="81"/>
      <c r="AD330" s="23">
        <v>20</v>
      </c>
      <c r="AE330" s="12"/>
      <c r="AH330" s="12"/>
      <c r="AI330" s="12"/>
    </row>
    <row r="331" spans="1:35" s="9" customFormat="1" ht="15" customHeight="1" x14ac:dyDescent="0.15">
      <c r="A331" s="25"/>
      <c r="B331" s="445"/>
      <c r="C331" s="446"/>
      <c r="D331" s="446"/>
      <c r="E331" s="446"/>
      <c r="F331" s="446"/>
      <c r="G331" s="446"/>
      <c r="H331" s="446"/>
      <c r="I331" s="446"/>
      <c r="J331" s="446"/>
      <c r="K331" s="446"/>
      <c r="L331" s="446"/>
      <c r="M331" s="446"/>
      <c r="N331" s="446"/>
      <c r="O331" s="446"/>
      <c r="P331" s="446"/>
      <c r="Q331" s="446"/>
      <c r="R331" s="446"/>
      <c r="S331" s="446"/>
      <c r="T331" s="447"/>
      <c r="U331" s="106"/>
      <c r="V331" s="107"/>
      <c r="W331" s="107"/>
      <c r="X331" s="228"/>
      <c r="Y331" s="229"/>
      <c r="Z331" s="229"/>
      <c r="AA331" s="107"/>
      <c r="AB331" s="109"/>
      <c r="AD331" s="23">
        <v>21</v>
      </c>
      <c r="AE331" s="12"/>
      <c r="AH331" s="12"/>
      <c r="AI331" s="12"/>
    </row>
    <row r="332" spans="1:35" s="9" customFormat="1" ht="15" customHeight="1" x14ac:dyDescent="0.15">
      <c r="A332" s="25"/>
      <c r="B332" s="439"/>
      <c r="C332" s="440"/>
      <c r="D332" s="440"/>
      <c r="E332" s="440"/>
      <c r="F332" s="440"/>
      <c r="G332" s="440"/>
      <c r="H332" s="440"/>
      <c r="I332" s="440"/>
      <c r="J332" s="440"/>
      <c r="K332" s="440"/>
      <c r="L332" s="440"/>
      <c r="M332" s="440"/>
      <c r="N332" s="440"/>
      <c r="O332" s="440"/>
      <c r="P332" s="440"/>
      <c r="Q332" s="440"/>
      <c r="R332" s="440"/>
      <c r="S332" s="440"/>
      <c r="T332" s="441"/>
      <c r="U332" s="99"/>
      <c r="V332" s="100"/>
      <c r="W332" s="100"/>
      <c r="X332" s="230"/>
      <c r="Y332" s="231"/>
      <c r="Z332" s="231"/>
      <c r="AA332" s="101"/>
      <c r="AB332" s="102"/>
      <c r="AD332" s="23">
        <v>22</v>
      </c>
      <c r="AE332" s="12"/>
      <c r="AH332" s="12"/>
      <c r="AI332" s="12"/>
    </row>
    <row r="333" spans="1:35" s="9" customFormat="1" ht="15" customHeight="1" x14ac:dyDescent="0.15">
      <c r="A333" s="25"/>
      <c r="B333" s="442"/>
      <c r="C333" s="443"/>
      <c r="D333" s="443"/>
      <c r="E333" s="443"/>
      <c r="F333" s="443"/>
      <c r="G333" s="443"/>
      <c r="H333" s="443"/>
      <c r="I333" s="443"/>
      <c r="J333" s="443"/>
      <c r="K333" s="443"/>
      <c r="L333" s="443"/>
      <c r="M333" s="443"/>
      <c r="N333" s="443"/>
      <c r="O333" s="443"/>
      <c r="P333" s="443"/>
      <c r="Q333" s="443"/>
      <c r="R333" s="443"/>
      <c r="S333" s="443"/>
      <c r="T333" s="444"/>
      <c r="U333" s="110" t="s">
        <v>199</v>
      </c>
      <c r="V333" s="65" t="s">
        <v>200</v>
      </c>
      <c r="W333" s="103"/>
      <c r="X333" s="67"/>
      <c r="Y333" s="67"/>
      <c r="Z333" s="67"/>
      <c r="AA333" s="57"/>
      <c r="AB333" s="104"/>
      <c r="AD333" s="23">
        <v>23</v>
      </c>
      <c r="AE333" s="12"/>
      <c r="AH333" s="12"/>
      <c r="AI333" s="12"/>
    </row>
    <row r="334" spans="1:35" s="9" customFormat="1" ht="15" customHeight="1" x14ac:dyDescent="0.15">
      <c r="A334" s="25"/>
      <c r="B334" s="442"/>
      <c r="C334" s="443"/>
      <c r="D334" s="443"/>
      <c r="E334" s="443"/>
      <c r="F334" s="443"/>
      <c r="G334" s="443"/>
      <c r="H334" s="443"/>
      <c r="I334" s="443"/>
      <c r="J334" s="443"/>
      <c r="K334" s="443"/>
      <c r="L334" s="443"/>
      <c r="M334" s="443"/>
      <c r="N334" s="443"/>
      <c r="O334" s="443"/>
      <c r="P334" s="443"/>
      <c r="Q334" s="443"/>
      <c r="R334" s="443"/>
      <c r="S334" s="443"/>
      <c r="T334" s="444"/>
      <c r="U334" s="411" t="s">
        <v>201</v>
      </c>
      <c r="V334" s="412"/>
      <c r="W334" s="103" t="s">
        <v>26</v>
      </c>
      <c r="X334" s="422"/>
      <c r="Y334" s="422"/>
      <c r="Z334" s="422"/>
      <c r="AA334" s="17" t="s">
        <v>104</v>
      </c>
      <c r="AB334" s="104"/>
      <c r="AD334" s="23">
        <v>24</v>
      </c>
      <c r="AE334" s="12"/>
      <c r="AH334" s="12"/>
      <c r="AI334" s="12"/>
    </row>
    <row r="335" spans="1:35" s="9" customFormat="1" ht="15" customHeight="1" x14ac:dyDescent="0.15">
      <c r="A335" s="25"/>
      <c r="B335" s="442"/>
      <c r="C335" s="443"/>
      <c r="D335" s="443"/>
      <c r="E335" s="443"/>
      <c r="F335" s="443"/>
      <c r="G335" s="443"/>
      <c r="H335" s="443"/>
      <c r="I335" s="443"/>
      <c r="J335" s="443"/>
      <c r="K335" s="443"/>
      <c r="L335" s="443"/>
      <c r="M335" s="443"/>
      <c r="N335" s="443"/>
      <c r="O335" s="443"/>
      <c r="P335" s="443"/>
      <c r="Q335" s="443"/>
      <c r="R335" s="443"/>
      <c r="S335" s="443"/>
      <c r="T335" s="444"/>
      <c r="U335" s="411" t="s">
        <v>202</v>
      </c>
      <c r="V335" s="412"/>
      <c r="W335" s="103" t="s">
        <v>26</v>
      </c>
      <c r="X335" s="422"/>
      <c r="Y335" s="422"/>
      <c r="Z335" s="422"/>
      <c r="AA335" s="17" t="s">
        <v>194</v>
      </c>
      <c r="AB335" s="104"/>
      <c r="AD335" s="23">
        <v>25</v>
      </c>
      <c r="AE335" s="12"/>
      <c r="AH335" s="12"/>
      <c r="AI335" s="12"/>
    </row>
    <row r="336" spans="1:35" s="9" customFormat="1" ht="15" customHeight="1" x14ac:dyDescent="0.15">
      <c r="A336" s="25"/>
      <c r="B336" s="442"/>
      <c r="C336" s="443"/>
      <c r="D336" s="443"/>
      <c r="E336" s="443"/>
      <c r="F336" s="443"/>
      <c r="G336" s="443"/>
      <c r="H336" s="443"/>
      <c r="I336" s="443"/>
      <c r="J336" s="443"/>
      <c r="K336" s="443"/>
      <c r="L336" s="443"/>
      <c r="M336" s="443"/>
      <c r="N336" s="443"/>
      <c r="O336" s="443"/>
      <c r="P336" s="443"/>
      <c r="Q336" s="443"/>
      <c r="R336" s="443"/>
      <c r="S336" s="443"/>
      <c r="T336" s="444"/>
      <c r="U336" s="411" t="s">
        <v>203</v>
      </c>
      <c r="V336" s="412"/>
      <c r="W336" s="103" t="s">
        <v>26</v>
      </c>
      <c r="X336" s="422"/>
      <c r="Y336" s="422"/>
      <c r="Z336" s="422"/>
      <c r="AA336" s="17" t="s">
        <v>196</v>
      </c>
      <c r="AB336" s="104"/>
      <c r="AD336" s="23">
        <v>26</v>
      </c>
      <c r="AE336" s="12"/>
      <c r="AH336" s="12"/>
      <c r="AI336" s="12"/>
    </row>
    <row r="337" spans="1:35" s="9" customFormat="1" ht="15" customHeight="1" x14ac:dyDescent="0.15">
      <c r="A337" s="25"/>
      <c r="B337" s="442"/>
      <c r="C337" s="443"/>
      <c r="D337" s="443"/>
      <c r="E337" s="443"/>
      <c r="F337" s="443"/>
      <c r="G337" s="443"/>
      <c r="H337" s="443"/>
      <c r="I337" s="443"/>
      <c r="J337" s="443"/>
      <c r="K337" s="443"/>
      <c r="L337" s="443"/>
      <c r="M337" s="443"/>
      <c r="N337" s="443"/>
      <c r="O337" s="443"/>
      <c r="P337" s="443"/>
      <c r="Q337" s="443"/>
      <c r="R337" s="443"/>
      <c r="S337" s="443"/>
      <c r="T337" s="444"/>
      <c r="U337" s="110"/>
      <c r="V337" s="65"/>
      <c r="W337" s="103"/>
      <c r="X337" s="67"/>
      <c r="Y337" s="67"/>
      <c r="Z337" s="67"/>
      <c r="AA337" s="46"/>
      <c r="AB337" s="104"/>
      <c r="AD337" s="23">
        <v>27</v>
      </c>
      <c r="AE337" s="12"/>
      <c r="AH337" s="12"/>
      <c r="AI337" s="12"/>
    </row>
    <row r="338" spans="1:35" s="9" customFormat="1" ht="15" customHeight="1" x14ac:dyDescent="0.15">
      <c r="A338" s="25"/>
      <c r="B338" s="442"/>
      <c r="C338" s="443"/>
      <c r="D338" s="443"/>
      <c r="E338" s="443"/>
      <c r="F338" s="443"/>
      <c r="G338" s="443"/>
      <c r="H338" s="443"/>
      <c r="I338" s="443"/>
      <c r="J338" s="443"/>
      <c r="K338" s="443"/>
      <c r="L338" s="443"/>
      <c r="M338" s="443"/>
      <c r="N338" s="443"/>
      <c r="O338" s="443"/>
      <c r="P338" s="443"/>
      <c r="Q338" s="443"/>
      <c r="R338" s="443"/>
      <c r="S338" s="443"/>
      <c r="T338" s="444"/>
      <c r="U338" s="110" t="s">
        <v>199</v>
      </c>
      <c r="V338" s="65" t="s">
        <v>206</v>
      </c>
      <c r="W338" s="103"/>
      <c r="X338" s="67"/>
      <c r="Y338" s="67"/>
      <c r="Z338" s="67"/>
      <c r="AA338" s="66"/>
      <c r="AB338" s="104"/>
      <c r="AD338" s="23">
        <v>28</v>
      </c>
      <c r="AE338" s="12"/>
      <c r="AH338" s="12"/>
      <c r="AI338" s="12"/>
    </row>
    <row r="339" spans="1:35" s="9" customFormat="1" ht="15" customHeight="1" x14ac:dyDescent="0.15">
      <c r="A339" s="25"/>
      <c r="B339" s="442"/>
      <c r="C339" s="443"/>
      <c r="D339" s="443"/>
      <c r="E339" s="443"/>
      <c r="F339" s="443"/>
      <c r="G339" s="443"/>
      <c r="H339" s="443"/>
      <c r="I339" s="443"/>
      <c r="J339" s="443"/>
      <c r="K339" s="443"/>
      <c r="L339" s="443"/>
      <c r="M339" s="443"/>
      <c r="N339" s="443"/>
      <c r="O339" s="443"/>
      <c r="P339" s="443"/>
      <c r="Q339" s="443"/>
      <c r="R339" s="443"/>
      <c r="S339" s="443"/>
      <c r="T339" s="444"/>
      <c r="U339" s="411" t="s">
        <v>207</v>
      </c>
      <c r="V339" s="412"/>
      <c r="W339" s="112" t="s">
        <v>26</v>
      </c>
      <c r="X339" s="422">
        <v>0</v>
      </c>
      <c r="Y339" s="422"/>
      <c r="Z339" s="422"/>
      <c r="AA339" s="66" t="s">
        <v>107</v>
      </c>
      <c r="AB339" s="104"/>
      <c r="AD339" s="23">
        <v>29</v>
      </c>
      <c r="AE339" s="12"/>
      <c r="AH339" s="12"/>
      <c r="AI339" s="12"/>
    </row>
    <row r="340" spans="1:35" s="9" customFormat="1" ht="15" customHeight="1" x14ac:dyDescent="0.15">
      <c r="A340" s="25"/>
      <c r="B340" s="442"/>
      <c r="C340" s="443"/>
      <c r="D340" s="443"/>
      <c r="E340" s="443"/>
      <c r="F340" s="443"/>
      <c r="G340" s="443"/>
      <c r="H340" s="443"/>
      <c r="I340" s="443"/>
      <c r="J340" s="443"/>
      <c r="K340" s="443"/>
      <c r="L340" s="443"/>
      <c r="M340" s="443"/>
      <c r="N340" s="443"/>
      <c r="O340" s="443"/>
      <c r="P340" s="443"/>
      <c r="Q340" s="443"/>
      <c r="R340" s="443"/>
      <c r="S340" s="443"/>
      <c r="T340" s="444"/>
      <c r="U340" s="105"/>
      <c r="V340" s="17"/>
      <c r="W340" s="46"/>
      <c r="X340" s="53"/>
      <c r="Y340" s="18"/>
      <c r="Z340" s="18"/>
      <c r="AA340" s="17"/>
      <c r="AB340" s="81"/>
      <c r="AD340" s="23">
        <v>30</v>
      </c>
      <c r="AE340" s="12"/>
      <c r="AH340" s="12"/>
      <c r="AI340" s="12"/>
    </row>
    <row r="341" spans="1:35" s="9" customFormat="1" ht="15" customHeight="1" x14ac:dyDescent="0.15">
      <c r="A341" s="25"/>
      <c r="B341" s="442"/>
      <c r="C341" s="443"/>
      <c r="D341" s="443"/>
      <c r="E341" s="443"/>
      <c r="F341" s="443"/>
      <c r="G341" s="443"/>
      <c r="H341" s="443"/>
      <c r="I341" s="443"/>
      <c r="J341" s="443"/>
      <c r="K341" s="443"/>
      <c r="L341" s="443"/>
      <c r="M341" s="443"/>
      <c r="N341" s="443"/>
      <c r="O341" s="443"/>
      <c r="P341" s="443"/>
      <c r="Q341" s="443"/>
      <c r="R341" s="443"/>
      <c r="S341" s="443"/>
      <c r="T341" s="444"/>
      <c r="U341" s="105"/>
      <c r="V341" s="17"/>
      <c r="W341" s="46"/>
      <c r="X341" s="53"/>
      <c r="Y341" s="18"/>
      <c r="Z341" s="18"/>
      <c r="AA341" s="17"/>
      <c r="AB341" s="81"/>
      <c r="AD341" s="23">
        <v>31</v>
      </c>
      <c r="AE341" s="12"/>
      <c r="AH341" s="12"/>
      <c r="AI341" s="12"/>
    </row>
    <row r="342" spans="1:35" s="9" customFormat="1" ht="15" customHeight="1" x14ac:dyDescent="0.15">
      <c r="A342" s="25"/>
      <c r="B342" s="442"/>
      <c r="C342" s="443"/>
      <c r="D342" s="443"/>
      <c r="E342" s="443"/>
      <c r="F342" s="443"/>
      <c r="G342" s="443"/>
      <c r="H342" s="443"/>
      <c r="I342" s="443"/>
      <c r="J342" s="443"/>
      <c r="K342" s="443"/>
      <c r="L342" s="443"/>
      <c r="M342" s="443"/>
      <c r="N342" s="443"/>
      <c r="O342" s="443"/>
      <c r="P342" s="443"/>
      <c r="Q342" s="443"/>
      <c r="R342" s="443"/>
      <c r="S342" s="443"/>
      <c r="T342" s="444"/>
      <c r="U342" s="110"/>
      <c r="V342" s="65"/>
      <c r="W342" s="103"/>
      <c r="X342" s="67"/>
      <c r="Y342" s="67"/>
      <c r="Z342" s="67"/>
      <c r="AA342" s="17"/>
      <c r="AB342" s="104"/>
      <c r="AD342" s="23">
        <v>32</v>
      </c>
      <c r="AE342" s="12"/>
      <c r="AH342" s="12"/>
      <c r="AI342" s="12"/>
    </row>
    <row r="343" spans="1:35" s="9" customFormat="1" ht="15" customHeight="1" x14ac:dyDescent="0.15">
      <c r="A343" s="25"/>
      <c r="B343" s="442"/>
      <c r="C343" s="443"/>
      <c r="D343" s="443"/>
      <c r="E343" s="443"/>
      <c r="F343" s="443"/>
      <c r="G343" s="443"/>
      <c r="H343" s="443"/>
      <c r="I343" s="443"/>
      <c r="J343" s="443"/>
      <c r="K343" s="443"/>
      <c r="L343" s="443"/>
      <c r="M343" s="443"/>
      <c r="N343" s="443"/>
      <c r="O343" s="443"/>
      <c r="P343" s="443"/>
      <c r="Q343" s="443"/>
      <c r="R343" s="443"/>
      <c r="S343" s="443"/>
      <c r="T343" s="444"/>
      <c r="U343" s="105"/>
      <c r="V343" s="17"/>
      <c r="W343" s="46"/>
      <c r="X343" s="53"/>
      <c r="Y343" s="18"/>
      <c r="Z343" s="18"/>
      <c r="AA343" s="17"/>
      <c r="AB343" s="81"/>
      <c r="AD343" s="23">
        <v>33</v>
      </c>
      <c r="AE343" s="12"/>
      <c r="AH343" s="12"/>
      <c r="AI343" s="12"/>
    </row>
    <row r="344" spans="1:35" s="9" customFormat="1" ht="15" customHeight="1" x14ac:dyDescent="0.15">
      <c r="A344" s="25"/>
      <c r="B344" s="442"/>
      <c r="C344" s="443"/>
      <c r="D344" s="443"/>
      <c r="E344" s="443"/>
      <c r="F344" s="443"/>
      <c r="G344" s="443"/>
      <c r="H344" s="443"/>
      <c r="I344" s="443"/>
      <c r="J344" s="443"/>
      <c r="K344" s="443"/>
      <c r="L344" s="443"/>
      <c r="M344" s="443"/>
      <c r="N344" s="443"/>
      <c r="O344" s="443"/>
      <c r="P344" s="443"/>
      <c r="Q344" s="443"/>
      <c r="R344" s="443"/>
      <c r="S344" s="443"/>
      <c r="T344" s="444"/>
      <c r="U344" s="105"/>
      <c r="V344" s="17"/>
      <c r="W344" s="46"/>
      <c r="X344" s="53"/>
      <c r="Y344" s="18"/>
      <c r="Z344" s="18"/>
      <c r="AA344" s="17"/>
      <c r="AB344" s="81"/>
      <c r="AD344" s="23">
        <v>34</v>
      </c>
      <c r="AE344" s="12"/>
      <c r="AH344" s="12"/>
      <c r="AI344" s="12"/>
    </row>
    <row r="345" spans="1:35" s="9" customFormat="1" ht="15" customHeight="1" x14ac:dyDescent="0.15">
      <c r="A345" s="25"/>
      <c r="B345" s="442"/>
      <c r="C345" s="443"/>
      <c r="D345" s="443"/>
      <c r="E345" s="443"/>
      <c r="F345" s="443"/>
      <c r="G345" s="443"/>
      <c r="H345" s="443"/>
      <c r="I345" s="443"/>
      <c r="J345" s="443"/>
      <c r="K345" s="443"/>
      <c r="L345" s="443"/>
      <c r="M345" s="443"/>
      <c r="N345" s="443"/>
      <c r="O345" s="443"/>
      <c r="P345" s="443"/>
      <c r="Q345" s="443"/>
      <c r="R345" s="443"/>
      <c r="S345" s="443"/>
      <c r="T345" s="444"/>
      <c r="U345" s="110"/>
      <c r="V345" s="65"/>
      <c r="W345" s="48"/>
      <c r="X345" s="46"/>
      <c r="Y345" s="46"/>
      <c r="Z345" s="46"/>
      <c r="AA345" s="17"/>
      <c r="AB345" s="104"/>
      <c r="AD345" s="23">
        <v>35</v>
      </c>
      <c r="AE345" s="12"/>
      <c r="AH345" s="12"/>
      <c r="AI345" s="12"/>
    </row>
    <row r="346" spans="1:35" s="9" customFormat="1" ht="15" customHeight="1" x14ac:dyDescent="0.15">
      <c r="A346" s="25"/>
      <c r="B346" s="442"/>
      <c r="C346" s="443"/>
      <c r="D346" s="443"/>
      <c r="E346" s="443"/>
      <c r="F346" s="443"/>
      <c r="G346" s="443"/>
      <c r="H346" s="443"/>
      <c r="I346" s="443"/>
      <c r="J346" s="443"/>
      <c r="K346" s="443"/>
      <c r="L346" s="443"/>
      <c r="M346" s="443"/>
      <c r="N346" s="443"/>
      <c r="O346" s="443"/>
      <c r="P346" s="443"/>
      <c r="Q346" s="443"/>
      <c r="R346" s="443"/>
      <c r="S346" s="443"/>
      <c r="T346" s="444"/>
      <c r="U346" s="110"/>
      <c r="V346" s="65"/>
      <c r="W346" s="103"/>
      <c r="X346" s="111"/>
      <c r="Y346" s="111"/>
      <c r="Z346" s="111"/>
      <c r="AA346" s="17"/>
      <c r="AB346" s="104"/>
      <c r="AD346" s="23">
        <v>36</v>
      </c>
      <c r="AE346" s="12"/>
      <c r="AH346" s="12"/>
      <c r="AI346" s="12"/>
    </row>
    <row r="347" spans="1:35" s="9" customFormat="1" ht="15" customHeight="1" x14ac:dyDescent="0.15">
      <c r="A347" s="25"/>
      <c r="B347" s="442"/>
      <c r="C347" s="443"/>
      <c r="D347" s="443"/>
      <c r="E347" s="443"/>
      <c r="F347" s="443"/>
      <c r="G347" s="443"/>
      <c r="H347" s="443"/>
      <c r="I347" s="443"/>
      <c r="J347" s="443"/>
      <c r="K347" s="443"/>
      <c r="L347" s="443"/>
      <c r="M347" s="443"/>
      <c r="N347" s="443"/>
      <c r="O347" s="443"/>
      <c r="P347" s="443"/>
      <c r="Q347" s="443"/>
      <c r="R347" s="443"/>
      <c r="S347" s="443"/>
      <c r="T347" s="444"/>
      <c r="U347" s="110"/>
      <c r="V347" s="65"/>
      <c r="W347" s="103"/>
      <c r="X347" s="111"/>
      <c r="Y347" s="111"/>
      <c r="Z347" s="111"/>
      <c r="AA347" s="17"/>
      <c r="AB347" s="81"/>
      <c r="AD347" s="23">
        <v>37</v>
      </c>
      <c r="AE347" s="12"/>
      <c r="AH347" s="12"/>
      <c r="AI347" s="12"/>
    </row>
    <row r="348" spans="1:35" s="9" customFormat="1" ht="15" customHeight="1" x14ac:dyDescent="0.15">
      <c r="A348" s="25"/>
      <c r="B348" s="445"/>
      <c r="C348" s="446"/>
      <c r="D348" s="446"/>
      <c r="E348" s="446"/>
      <c r="F348" s="446"/>
      <c r="G348" s="446"/>
      <c r="H348" s="446"/>
      <c r="I348" s="446"/>
      <c r="J348" s="446"/>
      <c r="K348" s="446"/>
      <c r="L348" s="446"/>
      <c r="M348" s="446"/>
      <c r="N348" s="446"/>
      <c r="O348" s="446"/>
      <c r="P348" s="446"/>
      <c r="Q348" s="446"/>
      <c r="R348" s="446"/>
      <c r="S348" s="446"/>
      <c r="T348" s="447"/>
      <c r="U348" s="113"/>
      <c r="V348" s="114"/>
      <c r="W348" s="116"/>
      <c r="X348" s="115"/>
      <c r="Y348" s="115"/>
      <c r="Z348" s="115"/>
      <c r="AA348" s="107"/>
      <c r="AB348" s="109"/>
      <c r="AD348" s="23">
        <v>38</v>
      </c>
      <c r="AE348" s="12"/>
      <c r="AH348" s="12"/>
      <c r="AI348" s="12"/>
    </row>
    <row r="349" spans="1:35" s="9" customFormat="1" ht="15" customHeight="1" x14ac:dyDescent="0.15">
      <c r="A349" s="25"/>
      <c r="B349" s="27"/>
      <c r="C349" s="16"/>
      <c r="D349" s="16"/>
      <c r="AD349" s="23"/>
      <c r="AE349" s="12"/>
      <c r="AH349" s="12"/>
      <c r="AI349" s="12"/>
    </row>
    <row r="350" spans="1:35" s="9" customFormat="1" ht="15" customHeight="1" x14ac:dyDescent="0.15">
      <c r="A350" s="25"/>
      <c r="B350" s="25"/>
      <c r="C350" s="16"/>
      <c r="D350" s="16"/>
      <c r="AD350" s="23"/>
      <c r="AE350" s="12"/>
      <c r="AH350" s="12"/>
      <c r="AI350" s="12"/>
    </row>
    <row r="351" spans="1:35" s="9" customFormat="1" ht="15" customHeight="1" x14ac:dyDescent="0.15">
      <c r="A351" s="25"/>
      <c r="B351" s="686" t="s">
        <v>208</v>
      </c>
      <c r="C351" s="687"/>
      <c r="D351" s="687"/>
      <c r="E351" s="676"/>
      <c r="F351" s="676"/>
      <c r="G351" s="676"/>
      <c r="H351" s="676"/>
      <c r="I351" s="676"/>
      <c r="J351" s="676"/>
      <c r="K351" s="676"/>
      <c r="L351" s="676"/>
      <c r="M351" s="676"/>
      <c r="N351" s="676"/>
      <c r="O351" s="676"/>
      <c r="P351" s="676"/>
      <c r="Q351" s="676"/>
      <c r="R351" s="676"/>
      <c r="S351" s="676"/>
      <c r="T351" s="677"/>
      <c r="U351" s="433" t="s">
        <v>179</v>
      </c>
      <c r="V351" s="434"/>
      <c r="W351" s="434"/>
      <c r="X351" s="434"/>
      <c r="Y351" s="434"/>
      <c r="Z351" s="434"/>
      <c r="AA351" s="434"/>
      <c r="AB351" s="435"/>
      <c r="AD351" s="23" t="s">
        <v>739</v>
      </c>
      <c r="AE351" s="12"/>
      <c r="AG351" s="117" t="s">
        <v>210</v>
      </c>
      <c r="AH351" s="12"/>
      <c r="AI351" s="12"/>
    </row>
    <row r="352" spans="1:35" s="9" customFormat="1" ht="15" customHeight="1" x14ac:dyDescent="0.15">
      <c r="A352" s="25"/>
      <c r="B352" s="684" t="s">
        <v>209</v>
      </c>
      <c r="C352" s="685"/>
      <c r="D352" s="685"/>
      <c r="E352" s="678"/>
      <c r="F352" s="678"/>
      <c r="G352" s="678"/>
      <c r="H352" s="678"/>
      <c r="I352" s="678"/>
      <c r="J352" s="678"/>
      <c r="K352" s="678"/>
      <c r="L352" s="678"/>
      <c r="M352" s="678"/>
      <c r="N352" s="678"/>
      <c r="O352" s="678"/>
      <c r="P352" s="678"/>
      <c r="Q352" s="678"/>
      <c r="R352" s="678"/>
      <c r="S352" s="678"/>
      <c r="T352" s="679"/>
      <c r="U352" s="436"/>
      <c r="V352" s="437"/>
      <c r="W352" s="437"/>
      <c r="X352" s="437"/>
      <c r="Y352" s="437"/>
      <c r="Z352" s="437"/>
      <c r="AA352" s="437"/>
      <c r="AB352" s="438"/>
      <c r="AD352" s="23">
        <v>1</v>
      </c>
      <c r="AE352" s="12"/>
      <c r="AH352" s="12"/>
      <c r="AI352" s="12"/>
    </row>
    <row r="353" spans="1:35" s="9" customFormat="1" ht="15" customHeight="1" x14ac:dyDescent="0.15">
      <c r="A353" s="25"/>
      <c r="B353" s="439"/>
      <c r="C353" s="440"/>
      <c r="D353" s="440"/>
      <c r="E353" s="440"/>
      <c r="F353" s="440"/>
      <c r="G353" s="440"/>
      <c r="H353" s="440"/>
      <c r="I353" s="440"/>
      <c r="J353" s="440"/>
      <c r="K353" s="440"/>
      <c r="L353" s="440"/>
      <c r="M353" s="440"/>
      <c r="N353" s="440"/>
      <c r="O353" s="440"/>
      <c r="P353" s="440"/>
      <c r="Q353" s="440"/>
      <c r="R353" s="440"/>
      <c r="S353" s="440"/>
      <c r="T353" s="441"/>
      <c r="U353" s="99"/>
      <c r="V353" s="100"/>
      <c r="W353" s="100"/>
      <c r="X353" s="100"/>
      <c r="Y353" s="101"/>
      <c r="Z353" s="101"/>
      <c r="AA353" s="101"/>
      <c r="AB353" s="102"/>
      <c r="AD353" s="23">
        <v>2</v>
      </c>
      <c r="AH353" s="12"/>
      <c r="AI353" s="12"/>
    </row>
    <row r="354" spans="1:35" s="9" customFormat="1" ht="15" customHeight="1" x14ac:dyDescent="0.15">
      <c r="A354" s="25"/>
      <c r="B354" s="442"/>
      <c r="C354" s="443"/>
      <c r="D354" s="443"/>
      <c r="E354" s="443"/>
      <c r="F354" s="443"/>
      <c r="G354" s="443"/>
      <c r="H354" s="443"/>
      <c r="I354" s="443"/>
      <c r="J354" s="443"/>
      <c r="K354" s="443"/>
      <c r="L354" s="443"/>
      <c r="M354" s="443"/>
      <c r="N354" s="443"/>
      <c r="O354" s="443"/>
      <c r="P354" s="443"/>
      <c r="Q354" s="443"/>
      <c r="R354" s="443"/>
      <c r="S354" s="443"/>
      <c r="T354" s="444"/>
      <c r="U354" s="411" t="s">
        <v>180</v>
      </c>
      <c r="V354" s="412"/>
      <c r="W354" s="103" t="s">
        <v>26</v>
      </c>
      <c r="X354" s="422"/>
      <c r="Y354" s="422"/>
      <c r="Z354" s="422"/>
      <c r="AA354" s="57" t="s">
        <v>27</v>
      </c>
      <c r="AB354" s="104"/>
      <c r="AD354" s="23">
        <v>3</v>
      </c>
      <c r="AE354" s="12"/>
      <c r="AH354" s="12"/>
      <c r="AI354" s="12"/>
    </row>
    <row r="355" spans="1:35" s="9" customFormat="1" ht="15" customHeight="1" x14ac:dyDescent="0.15">
      <c r="A355" s="25"/>
      <c r="B355" s="442"/>
      <c r="C355" s="443"/>
      <c r="D355" s="443"/>
      <c r="E355" s="443"/>
      <c r="F355" s="443"/>
      <c r="G355" s="443"/>
      <c r="H355" s="443"/>
      <c r="I355" s="443"/>
      <c r="J355" s="443"/>
      <c r="K355" s="443"/>
      <c r="L355" s="443"/>
      <c r="M355" s="443"/>
      <c r="N355" s="443"/>
      <c r="O355" s="443"/>
      <c r="P355" s="443"/>
      <c r="Q355" s="443"/>
      <c r="R355" s="443"/>
      <c r="S355" s="443"/>
      <c r="T355" s="444"/>
      <c r="U355" s="411" t="s">
        <v>181</v>
      </c>
      <c r="V355" s="412"/>
      <c r="W355" s="103" t="s">
        <v>26</v>
      </c>
      <c r="X355" s="422"/>
      <c r="Y355" s="422"/>
      <c r="Z355" s="422"/>
      <c r="AA355" s="57" t="s">
        <v>27</v>
      </c>
      <c r="AB355" s="104"/>
      <c r="AD355" s="23">
        <v>4</v>
      </c>
      <c r="AE355" s="12"/>
      <c r="AH355" s="12"/>
      <c r="AI355" s="12"/>
    </row>
    <row r="356" spans="1:35" s="9" customFormat="1" ht="15" customHeight="1" x14ac:dyDescent="0.15">
      <c r="A356" s="25"/>
      <c r="B356" s="442"/>
      <c r="C356" s="443"/>
      <c r="D356" s="443"/>
      <c r="E356" s="443"/>
      <c r="F356" s="443"/>
      <c r="G356" s="443"/>
      <c r="H356" s="443"/>
      <c r="I356" s="443"/>
      <c r="J356" s="443"/>
      <c r="K356" s="443"/>
      <c r="L356" s="443"/>
      <c r="M356" s="443"/>
      <c r="N356" s="443"/>
      <c r="O356" s="443"/>
      <c r="P356" s="443"/>
      <c r="Q356" s="443"/>
      <c r="R356" s="443"/>
      <c r="S356" s="443"/>
      <c r="T356" s="444"/>
      <c r="U356" s="411" t="s">
        <v>182</v>
      </c>
      <c r="V356" s="412"/>
      <c r="W356" s="103" t="s">
        <v>26</v>
      </c>
      <c r="X356" s="422"/>
      <c r="Y356" s="422"/>
      <c r="Z356" s="422"/>
      <c r="AA356" s="57" t="s">
        <v>27</v>
      </c>
      <c r="AB356" s="104"/>
      <c r="AD356" s="23">
        <v>5</v>
      </c>
      <c r="AE356" s="12"/>
      <c r="AH356" s="12"/>
      <c r="AI356" s="12"/>
    </row>
    <row r="357" spans="1:35" s="9" customFormat="1" ht="15" customHeight="1" x14ac:dyDescent="0.15">
      <c r="A357" s="25"/>
      <c r="B357" s="442"/>
      <c r="C357" s="443"/>
      <c r="D357" s="443"/>
      <c r="E357" s="443"/>
      <c r="F357" s="443"/>
      <c r="G357" s="443"/>
      <c r="H357" s="443"/>
      <c r="I357" s="443"/>
      <c r="J357" s="443"/>
      <c r="K357" s="443"/>
      <c r="L357" s="443"/>
      <c r="M357" s="443"/>
      <c r="N357" s="443"/>
      <c r="O357" s="443"/>
      <c r="P357" s="443"/>
      <c r="Q357" s="443"/>
      <c r="R357" s="443"/>
      <c r="S357" s="443"/>
      <c r="T357" s="444"/>
      <c r="U357" s="411" t="s">
        <v>183</v>
      </c>
      <c r="V357" s="412"/>
      <c r="W357" s="103" t="s">
        <v>184</v>
      </c>
      <c r="X357" s="422"/>
      <c r="Y357" s="422"/>
      <c r="Z357" s="422"/>
      <c r="AA357" s="57" t="s">
        <v>185</v>
      </c>
      <c r="AB357" s="104"/>
      <c r="AD357" s="23">
        <v>6</v>
      </c>
      <c r="AE357" s="12"/>
      <c r="AH357" s="12"/>
      <c r="AI357" s="12"/>
    </row>
    <row r="358" spans="1:35" s="9" customFormat="1" ht="15" customHeight="1" x14ac:dyDescent="0.15">
      <c r="A358" s="25"/>
      <c r="B358" s="442"/>
      <c r="C358" s="443"/>
      <c r="D358" s="443"/>
      <c r="E358" s="443"/>
      <c r="F358" s="443"/>
      <c r="G358" s="443"/>
      <c r="H358" s="443"/>
      <c r="I358" s="443"/>
      <c r="J358" s="443"/>
      <c r="K358" s="443"/>
      <c r="L358" s="443"/>
      <c r="M358" s="443"/>
      <c r="N358" s="443"/>
      <c r="O358" s="443"/>
      <c r="P358" s="443"/>
      <c r="Q358" s="443"/>
      <c r="R358" s="443"/>
      <c r="S358" s="443"/>
      <c r="T358" s="444"/>
      <c r="U358" s="411" t="s">
        <v>186</v>
      </c>
      <c r="V358" s="412"/>
      <c r="W358" s="103" t="s">
        <v>184</v>
      </c>
      <c r="X358" s="422"/>
      <c r="Y358" s="422"/>
      <c r="Z358" s="422"/>
      <c r="AA358" s="46" t="s">
        <v>187</v>
      </c>
      <c r="AB358" s="104"/>
      <c r="AD358" s="23">
        <v>7</v>
      </c>
      <c r="AE358" s="12"/>
      <c r="AH358" s="12"/>
      <c r="AI358" s="12"/>
    </row>
    <row r="359" spans="1:35" s="9" customFormat="1" ht="15" customHeight="1" x14ac:dyDescent="0.15">
      <c r="A359" s="25"/>
      <c r="B359" s="442"/>
      <c r="C359" s="443"/>
      <c r="D359" s="443"/>
      <c r="E359" s="443"/>
      <c r="F359" s="443"/>
      <c r="G359" s="443"/>
      <c r="H359" s="443"/>
      <c r="I359" s="443"/>
      <c r="J359" s="443"/>
      <c r="K359" s="443"/>
      <c r="L359" s="443"/>
      <c r="M359" s="443"/>
      <c r="N359" s="443"/>
      <c r="O359" s="443"/>
      <c r="P359" s="443"/>
      <c r="Q359" s="443"/>
      <c r="R359" s="443"/>
      <c r="S359" s="443"/>
      <c r="T359" s="444"/>
      <c r="U359" s="411" t="s">
        <v>188</v>
      </c>
      <c r="V359" s="412"/>
      <c r="W359" s="103" t="s">
        <v>184</v>
      </c>
      <c r="X359" s="422"/>
      <c r="Y359" s="422"/>
      <c r="Z359" s="422"/>
      <c r="AA359" s="66" t="s">
        <v>189</v>
      </c>
      <c r="AB359" s="104"/>
      <c r="AD359" s="23">
        <v>8</v>
      </c>
      <c r="AE359" s="12"/>
      <c r="AH359" s="12"/>
      <c r="AI359" s="12"/>
    </row>
    <row r="360" spans="1:35" s="9" customFormat="1" ht="15" customHeight="1" x14ac:dyDescent="0.15">
      <c r="A360" s="25"/>
      <c r="B360" s="442"/>
      <c r="C360" s="443"/>
      <c r="D360" s="443"/>
      <c r="E360" s="443"/>
      <c r="F360" s="443"/>
      <c r="G360" s="443"/>
      <c r="H360" s="443"/>
      <c r="I360" s="443"/>
      <c r="J360" s="443"/>
      <c r="K360" s="443"/>
      <c r="L360" s="443"/>
      <c r="M360" s="443"/>
      <c r="N360" s="443"/>
      <c r="O360" s="443"/>
      <c r="P360" s="443"/>
      <c r="Q360" s="443"/>
      <c r="R360" s="443"/>
      <c r="S360" s="443"/>
      <c r="T360" s="444"/>
      <c r="U360" s="411" t="s">
        <v>190</v>
      </c>
      <c r="V360" s="412"/>
      <c r="W360" s="103" t="s">
        <v>184</v>
      </c>
      <c r="X360" s="422"/>
      <c r="Y360" s="422"/>
      <c r="Z360" s="422"/>
      <c r="AA360" s="46" t="s">
        <v>607</v>
      </c>
      <c r="AB360" s="104"/>
      <c r="AD360" s="23">
        <v>9</v>
      </c>
      <c r="AE360" s="12"/>
      <c r="AH360" s="12"/>
      <c r="AI360" s="12"/>
    </row>
    <row r="361" spans="1:35" s="9" customFormat="1" ht="15" customHeight="1" x14ac:dyDescent="0.15">
      <c r="A361" s="25"/>
      <c r="B361" s="442"/>
      <c r="C361" s="443"/>
      <c r="D361" s="443"/>
      <c r="E361" s="443"/>
      <c r="F361" s="443"/>
      <c r="G361" s="443"/>
      <c r="H361" s="443"/>
      <c r="I361" s="443"/>
      <c r="J361" s="443"/>
      <c r="K361" s="443"/>
      <c r="L361" s="443"/>
      <c r="M361" s="443"/>
      <c r="N361" s="443"/>
      <c r="O361" s="443"/>
      <c r="P361" s="443"/>
      <c r="Q361" s="443"/>
      <c r="R361" s="443"/>
      <c r="S361" s="443"/>
      <c r="T361" s="444"/>
      <c r="U361" s="411" t="s">
        <v>550</v>
      </c>
      <c r="V361" s="412"/>
      <c r="W361" s="103" t="s">
        <v>184</v>
      </c>
      <c r="X361" s="422"/>
      <c r="Y361" s="422"/>
      <c r="Z361" s="422"/>
      <c r="AA361" s="46" t="s">
        <v>191</v>
      </c>
      <c r="AB361" s="104"/>
      <c r="AD361" s="23">
        <v>10</v>
      </c>
      <c r="AE361" s="12"/>
      <c r="AH361" s="12"/>
      <c r="AI361" s="12"/>
    </row>
    <row r="362" spans="1:35" s="9" customFormat="1" ht="15" customHeight="1" x14ac:dyDescent="0.15">
      <c r="A362" s="25"/>
      <c r="B362" s="442"/>
      <c r="C362" s="443"/>
      <c r="D362" s="443"/>
      <c r="E362" s="443"/>
      <c r="F362" s="443"/>
      <c r="G362" s="443"/>
      <c r="H362" s="443"/>
      <c r="I362" s="443"/>
      <c r="J362" s="443"/>
      <c r="K362" s="443"/>
      <c r="L362" s="443"/>
      <c r="M362" s="443"/>
      <c r="N362" s="443"/>
      <c r="O362" s="443"/>
      <c r="P362" s="443"/>
      <c r="Q362" s="443"/>
      <c r="R362" s="443"/>
      <c r="S362" s="443"/>
      <c r="T362" s="444"/>
      <c r="U362" s="411" t="s">
        <v>551</v>
      </c>
      <c r="V362" s="412"/>
      <c r="W362" s="103" t="s">
        <v>184</v>
      </c>
      <c r="X362" s="422"/>
      <c r="Y362" s="422"/>
      <c r="Z362" s="422"/>
      <c r="AA362" s="17" t="s">
        <v>191</v>
      </c>
      <c r="AB362" s="104"/>
      <c r="AD362" s="23">
        <v>11</v>
      </c>
      <c r="AE362" s="12"/>
      <c r="AH362" s="12"/>
      <c r="AI362" s="12"/>
    </row>
    <row r="363" spans="1:35" s="9" customFormat="1" ht="15" customHeight="1" x14ac:dyDescent="0.15">
      <c r="A363" s="25"/>
      <c r="B363" s="442"/>
      <c r="C363" s="443"/>
      <c r="D363" s="443"/>
      <c r="E363" s="443"/>
      <c r="F363" s="443"/>
      <c r="G363" s="443"/>
      <c r="H363" s="443"/>
      <c r="I363" s="443"/>
      <c r="J363" s="443"/>
      <c r="K363" s="443"/>
      <c r="L363" s="443"/>
      <c r="M363" s="443"/>
      <c r="N363" s="443"/>
      <c r="O363" s="443"/>
      <c r="P363" s="443"/>
      <c r="Q363" s="443"/>
      <c r="R363" s="443"/>
      <c r="S363" s="443"/>
      <c r="T363" s="444"/>
      <c r="U363" s="411" t="s">
        <v>552</v>
      </c>
      <c r="V363" s="412"/>
      <c r="W363" s="103" t="s">
        <v>184</v>
      </c>
      <c r="X363" s="477" t="s">
        <v>721</v>
      </c>
      <c r="Y363" s="430"/>
      <c r="Z363" s="430"/>
      <c r="AA363" s="17"/>
      <c r="AB363" s="104"/>
      <c r="AD363" s="23">
        <v>12</v>
      </c>
      <c r="AE363" s="12"/>
      <c r="AH363" s="12"/>
      <c r="AI363" s="12"/>
    </row>
    <row r="364" spans="1:35" s="9" customFormat="1" ht="15" customHeight="1" x14ac:dyDescent="0.15">
      <c r="A364" s="25"/>
      <c r="B364" s="442"/>
      <c r="C364" s="443"/>
      <c r="D364" s="443"/>
      <c r="E364" s="443"/>
      <c r="F364" s="443"/>
      <c r="G364" s="443"/>
      <c r="H364" s="443"/>
      <c r="I364" s="443"/>
      <c r="J364" s="443"/>
      <c r="K364" s="443"/>
      <c r="L364" s="443"/>
      <c r="M364" s="443"/>
      <c r="N364" s="443"/>
      <c r="O364" s="443"/>
      <c r="P364" s="443"/>
      <c r="Q364" s="443"/>
      <c r="R364" s="443"/>
      <c r="S364" s="443"/>
      <c r="T364" s="444"/>
      <c r="U364" s="411" t="s">
        <v>553</v>
      </c>
      <c r="V364" s="412"/>
      <c r="W364" s="103" t="s">
        <v>184</v>
      </c>
      <c r="X364" s="477" t="s">
        <v>721</v>
      </c>
      <c r="Y364" s="430"/>
      <c r="Z364" s="430"/>
      <c r="AA364" s="17"/>
      <c r="AB364" s="104"/>
      <c r="AD364" s="23">
        <v>13</v>
      </c>
      <c r="AE364" s="12"/>
      <c r="AH364" s="12"/>
      <c r="AI364" s="12"/>
    </row>
    <row r="365" spans="1:35" s="9" customFormat="1" ht="15" customHeight="1" x14ac:dyDescent="0.15">
      <c r="A365" s="25"/>
      <c r="B365" s="442"/>
      <c r="C365" s="443"/>
      <c r="D365" s="443"/>
      <c r="E365" s="443"/>
      <c r="F365" s="443"/>
      <c r="G365" s="443"/>
      <c r="H365" s="443"/>
      <c r="I365" s="443"/>
      <c r="J365" s="443"/>
      <c r="K365" s="443"/>
      <c r="L365" s="443"/>
      <c r="M365" s="443"/>
      <c r="N365" s="443"/>
      <c r="O365" s="443"/>
      <c r="P365" s="443"/>
      <c r="Q365" s="443"/>
      <c r="R365" s="443"/>
      <c r="S365" s="443"/>
      <c r="T365" s="444"/>
      <c r="U365" s="411" t="s">
        <v>192</v>
      </c>
      <c r="V365" s="412"/>
      <c r="W365" s="103" t="s">
        <v>184</v>
      </c>
      <c r="X365" s="478"/>
      <c r="Y365" s="478"/>
      <c r="Z365" s="478"/>
      <c r="AA365" s="17"/>
      <c r="AB365" s="104"/>
      <c r="AD365" s="23">
        <v>14</v>
      </c>
      <c r="AE365" s="12"/>
      <c r="AH365" s="12"/>
      <c r="AI365" s="12"/>
    </row>
    <row r="366" spans="1:35" s="9" customFormat="1" ht="15" customHeight="1" x14ac:dyDescent="0.15">
      <c r="A366" s="25"/>
      <c r="B366" s="442"/>
      <c r="C366" s="443"/>
      <c r="D366" s="443"/>
      <c r="E366" s="443"/>
      <c r="F366" s="443"/>
      <c r="G366" s="443"/>
      <c r="H366" s="443"/>
      <c r="I366" s="443"/>
      <c r="J366" s="443"/>
      <c r="K366" s="443"/>
      <c r="L366" s="443"/>
      <c r="M366" s="443"/>
      <c r="N366" s="443"/>
      <c r="O366" s="443"/>
      <c r="P366" s="443"/>
      <c r="Q366" s="443"/>
      <c r="R366" s="443"/>
      <c r="S366" s="443"/>
      <c r="T366" s="444"/>
      <c r="U366" s="411"/>
      <c r="V366" s="412"/>
      <c r="W366" s="48"/>
      <c r="X366" s="53"/>
      <c r="Y366" s="53"/>
      <c r="Z366" s="53"/>
      <c r="AA366" s="17"/>
      <c r="AB366" s="104"/>
      <c r="AD366" s="23">
        <v>15</v>
      </c>
      <c r="AE366" s="12"/>
      <c r="AH366" s="12"/>
      <c r="AI366" s="12"/>
    </row>
    <row r="367" spans="1:35" s="9" customFormat="1" ht="15" customHeight="1" x14ac:dyDescent="0.15">
      <c r="A367" s="25"/>
      <c r="B367" s="442"/>
      <c r="C367" s="443"/>
      <c r="D367" s="443"/>
      <c r="E367" s="443"/>
      <c r="F367" s="443"/>
      <c r="G367" s="443"/>
      <c r="H367" s="443"/>
      <c r="I367" s="443"/>
      <c r="J367" s="443"/>
      <c r="K367" s="443"/>
      <c r="L367" s="443"/>
      <c r="M367" s="443"/>
      <c r="N367" s="443"/>
      <c r="O367" s="443"/>
      <c r="P367" s="443"/>
      <c r="Q367" s="443"/>
      <c r="R367" s="443"/>
      <c r="S367" s="443"/>
      <c r="T367" s="444"/>
      <c r="U367" s="411" t="s">
        <v>193</v>
      </c>
      <c r="V367" s="412"/>
      <c r="W367" s="103" t="s">
        <v>184</v>
      </c>
      <c r="X367" s="422"/>
      <c r="Y367" s="422"/>
      <c r="Z367" s="422"/>
      <c r="AA367" s="17" t="s">
        <v>194</v>
      </c>
      <c r="AB367" s="104"/>
      <c r="AD367" s="23">
        <v>16</v>
      </c>
      <c r="AE367" s="12"/>
      <c r="AH367" s="12"/>
      <c r="AI367" s="12"/>
    </row>
    <row r="368" spans="1:35" s="9" customFormat="1" ht="15" customHeight="1" x14ac:dyDescent="0.15">
      <c r="A368" s="25"/>
      <c r="B368" s="442"/>
      <c r="C368" s="443"/>
      <c r="D368" s="443"/>
      <c r="E368" s="443"/>
      <c r="F368" s="443"/>
      <c r="G368" s="443"/>
      <c r="H368" s="443"/>
      <c r="I368" s="443"/>
      <c r="J368" s="443"/>
      <c r="K368" s="443"/>
      <c r="L368" s="443"/>
      <c r="M368" s="443"/>
      <c r="N368" s="443"/>
      <c r="O368" s="443"/>
      <c r="P368" s="443"/>
      <c r="Q368" s="443"/>
      <c r="R368" s="443"/>
      <c r="S368" s="443"/>
      <c r="T368" s="444"/>
      <c r="U368" s="411" t="s">
        <v>195</v>
      </c>
      <c r="V368" s="412"/>
      <c r="W368" s="103" t="s">
        <v>184</v>
      </c>
      <c r="X368" s="422"/>
      <c r="Y368" s="422"/>
      <c r="Z368" s="422"/>
      <c r="AA368" s="17" t="s">
        <v>196</v>
      </c>
      <c r="AB368" s="81"/>
      <c r="AD368" s="23">
        <v>17</v>
      </c>
      <c r="AE368" s="12"/>
      <c r="AH368" s="12"/>
      <c r="AI368" s="12"/>
    </row>
    <row r="369" spans="1:35" s="9" customFormat="1" ht="15" customHeight="1" x14ac:dyDescent="0.15">
      <c r="A369" s="25"/>
      <c r="B369" s="442"/>
      <c r="C369" s="443"/>
      <c r="D369" s="443"/>
      <c r="E369" s="443"/>
      <c r="F369" s="443"/>
      <c r="G369" s="443"/>
      <c r="H369" s="443"/>
      <c r="I369" s="443"/>
      <c r="J369" s="443"/>
      <c r="K369" s="443"/>
      <c r="L369" s="443"/>
      <c r="M369" s="443"/>
      <c r="N369" s="443"/>
      <c r="O369" s="443"/>
      <c r="P369" s="443"/>
      <c r="Q369" s="443"/>
      <c r="R369" s="443"/>
      <c r="S369" s="443"/>
      <c r="T369" s="444"/>
      <c r="U369" s="411" t="s">
        <v>197</v>
      </c>
      <c r="V369" s="412"/>
      <c r="W369" s="103" t="s">
        <v>184</v>
      </c>
      <c r="X369" s="422"/>
      <c r="Y369" s="422"/>
      <c r="Z369" s="422"/>
      <c r="AA369" s="17" t="s">
        <v>198</v>
      </c>
      <c r="AB369" s="81"/>
      <c r="AD369" s="23">
        <v>18</v>
      </c>
      <c r="AE369" s="12"/>
      <c r="AH369" s="12"/>
      <c r="AI369" s="12"/>
    </row>
    <row r="370" spans="1:35" s="9" customFormat="1" ht="15" customHeight="1" x14ac:dyDescent="0.15">
      <c r="A370" s="25"/>
      <c r="B370" s="442"/>
      <c r="C370" s="443"/>
      <c r="D370" s="443"/>
      <c r="E370" s="443"/>
      <c r="F370" s="443"/>
      <c r="G370" s="443"/>
      <c r="H370" s="443"/>
      <c r="I370" s="443"/>
      <c r="J370" s="443"/>
      <c r="K370" s="443"/>
      <c r="L370" s="443"/>
      <c r="M370" s="443"/>
      <c r="N370" s="443"/>
      <c r="O370" s="443"/>
      <c r="P370" s="443"/>
      <c r="Q370" s="443"/>
      <c r="R370" s="443"/>
      <c r="S370" s="443"/>
      <c r="T370" s="444"/>
      <c r="U370" s="105"/>
      <c r="V370" s="17"/>
      <c r="W370" s="46"/>
      <c r="X370" s="53"/>
      <c r="Y370" s="18"/>
      <c r="Z370" s="18"/>
      <c r="AA370" s="17"/>
      <c r="AB370" s="81"/>
      <c r="AD370" s="23">
        <v>19</v>
      </c>
      <c r="AE370" s="12"/>
      <c r="AH370" s="12"/>
      <c r="AI370" s="12"/>
    </row>
    <row r="371" spans="1:35" s="9" customFormat="1" ht="15" customHeight="1" x14ac:dyDescent="0.15">
      <c r="A371" s="25"/>
      <c r="B371" s="442"/>
      <c r="C371" s="443"/>
      <c r="D371" s="443"/>
      <c r="E371" s="443"/>
      <c r="F371" s="443"/>
      <c r="G371" s="443"/>
      <c r="H371" s="443"/>
      <c r="I371" s="443"/>
      <c r="J371" s="443"/>
      <c r="K371" s="443"/>
      <c r="L371" s="443"/>
      <c r="M371" s="443"/>
      <c r="N371" s="443"/>
      <c r="O371" s="443"/>
      <c r="P371" s="443"/>
      <c r="Q371" s="443"/>
      <c r="R371" s="443"/>
      <c r="S371" s="443"/>
      <c r="T371" s="444"/>
      <c r="U371" s="105"/>
      <c r="V371" s="17"/>
      <c r="W371" s="17"/>
      <c r="X371" s="53"/>
      <c r="Y371" s="18"/>
      <c r="Z371" s="18"/>
      <c r="AA371" s="17"/>
      <c r="AB371" s="81"/>
      <c r="AD371" s="23">
        <v>20</v>
      </c>
      <c r="AE371" s="12"/>
      <c r="AH371" s="12"/>
      <c r="AI371" s="12"/>
    </row>
    <row r="372" spans="1:35" s="9" customFormat="1" ht="15" customHeight="1" x14ac:dyDescent="0.15">
      <c r="A372" s="25"/>
      <c r="B372" s="445"/>
      <c r="C372" s="446"/>
      <c r="D372" s="446"/>
      <c r="E372" s="446"/>
      <c r="F372" s="446"/>
      <c r="G372" s="446"/>
      <c r="H372" s="446"/>
      <c r="I372" s="446"/>
      <c r="J372" s="446"/>
      <c r="K372" s="446"/>
      <c r="L372" s="446"/>
      <c r="M372" s="446"/>
      <c r="N372" s="446"/>
      <c r="O372" s="446"/>
      <c r="P372" s="446"/>
      <c r="Q372" s="446"/>
      <c r="R372" s="446"/>
      <c r="S372" s="446"/>
      <c r="T372" s="447"/>
      <c r="U372" s="106"/>
      <c r="V372" s="107"/>
      <c r="W372" s="107"/>
      <c r="X372" s="228"/>
      <c r="Y372" s="229"/>
      <c r="Z372" s="229"/>
      <c r="AA372" s="107"/>
      <c r="AB372" s="109"/>
      <c r="AD372" s="23">
        <v>21</v>
      </c>
      <c r="AE372" s="12"/>
      <c r="AH372" s="12"/>
      <c r="AI372" s="12"/>
    </row>
    <row r="373" spans="1:35" s="9" customFormat="1" ht="15" customHeight="1" x14ac:dyDescent="0.15">
      <c r="A373" s="25"/>
      <c r="B373" s="439"/>
      <c r="C373" s="440"/>
      <c r="D373" s="440"/>
      <c r="E373" s="440"/>
      <c r="F373" s="440"/>
      <c r="G373" s="440"/>
      <c r="H373" s="440"/>
      <c r="I373" s="440"/>
      <c r="J373" s="440"/>
      <c r="K373" s="440"/>
      <c r="L373" s="440"/>
      <c r="M373" s="440"/>
      <c r="N373" s="440"/>
      <c r="O373" s="440"/>
      <c r="P373" s="440"/>
      <c r="Q373" s="440"/>
      <c r="R373" s="440"/>
      <c r="S373" s="440"/>
      <c r="T373" s="441"/>
      <c r="U373" s="99"/>
      <c r="V373" s="100"/>
      <c r="W373" s="100"/>
      <c r="X373" s="230"/>
      <c r="Y373" s="231"/>
      <c r="Z373" s="231"/>
      <c r="AA373" s="101"/>
      <c r="AB373" s="102"/>
      <c r="AD373" s="23">
        <v>22</v>
      </c>
      <c r="AE373" s="12"/>
      <c r="AH373" s="12"/>
      <c r="AI373" s="12"/>
    </row>
    <row r="374" spans="1:35" s="9" customFormat="1" ht="15" customHeight="1" x14ac:dyDescent="0.15">
      <c r="A374" s="25"/>
      <c r="B374" s="442"/>
      <c r="C374" s="443"/>
      <c r="D374" s="443"/>
      <c r="E374" s="443"/>
      <c r="F374" s="443"/>
      <c r="G374" s="443"/>
      <c r="H374" s="443"/>
      <c r="I374" s="443"/>
      <c r="J374" s="443"/>
      <c r="K374" s="443"/>
      <c r="L374" s="443"/>
      <c r="M374" s="443"/>
      <c r="N374" s="443"/>
      <c r="O374" s="443"/>
      <c r="P374" s="443"/>
      <c r="Q374" s="443"/>
      <c r="R374" s="443"/>
      <c r="S374" s="443"/>
      <c r="T374" s="444"/>
      <c r="U374" s="110" t="s">
        <v>199</v>
      </c>
      <c r="V374" s="65" t="s">
        <v>200</v>
      </c>
      <c r="W374" s="103"/>
      <c r="X374" s="67"/>
      <c r="Y374" s="67"/>
      <c r="Z374" s="67"/>
      <c r="AA374" s="57"/>
      <c r="AB374" s="104"/>
      <c r="AD374" s="23">
        <v>23</v>
      </c>
      <c r="AE374" s="12"/>
      <c r="AH374" s="12"/>
      <c r="AI374" s="12"/>
    </row>
    <row r="375" spans="1:35" s="9" customFormat="1" ht="15" customHeight="1" x14ac:dyDescent="0.15">
      <c r="A375" s="25"/>
      <c r="B375" s="442"/>
      <c r="C375" s="443"/>
      <c r="D375" s="443"/>
      <c r="E375" s="443"/>
      <c r="F375" s="443"/>
      <c r="G375" s="443"/>
      <c r="H375" s="443"/>
      <c r="I375" s="443"/>
      <c r="J375" s="443"/>
      <c r="K375" s="443"/>
      <c r="L375" s="443"/>
      <c r="M375" s="443"/>
      <c r="N375" s="443"/>
      <c r="O375" s="443"/>
      <c r="P375" s="443"/>
      <c r="Q375" s="443"/>
      <c r="R375" s="443"/>
      <c r="S375" s="443"/>
      <c r="T375" s="444"/>
      <c r="U375" s="411" t="s">
        <v>201</v>
      </c>
      <c r="V375" s="412"/>
      <c r="W375" s="103" t="s">
        <v>184</v>
      </c>
      <c r="X375" s="422"/>
      <c r="Y375" s="422"/>
      <c r="Z375" s="422"/>
      <c r="AA375" s="17" t="s">
        <v>191</v>
      </c>
      <c r="AB375" s="104"/>
      <c r="AD375" s="23">
        <v>24</v>
      </c>
      <c r="AE375" s="12"/>
      <c r="AH375" s="12"/>
      <c r="AI375" s="12"/>
    </row>
    <row r="376" spans="1:35" s="9" customFormat="1" ht="15" customHeight="1" x14ac:dyDescent="0.15">
      <c r="A376" s="25"/>
      <c r="B376" s="442"/>
      <c r="C376" s="443"/>
      <c r="D376" s="443"/>
      <c r="E376" s="443"/>
      <c r="F376" s="443"/>
      <c r="G376" s="443"/>
      <c r="H376" s="443"/>
      <c r="I376" s="443"/>
      <c r="J376" s="443"/>
      <c r="K376" s="443"/>
      <c r="L376" s="443"/>
      <c r="M376" s="443"/>
      <c r="N376" s="443"/>
      <c r="O376" s="443"/>
      <c r="P376" s="443"/>
      <c r="Q376" s="443"/>
      <c r="R376" s="443"/>
      <c r="S376" s="443"/>
      <c r="T376" s="444"/>
      <c r="U376" s="411" t="s">
        <v>202</v>
      </c>
      <c r="V376" s="412"/>
      <c r="W376" s="103" t="s">
        <v>184</v>
      </c>
      <c r="X376" s="422"/>
      <c r="Y376" s="422"/>
      <c r="Z376" s="422"/>
      <c r="AA376" s="17" t="s">
        <v>194</v>
      </c>
      <c r="AB376" s="104"/>
      <c r="AD376" s="23">
        <v>25</v>
      </c>
      <c r="AE376" s="12"/>
      <c r="AH376" s="12"/>
      <c r="AI376" s="12"/>
    </row>
    <row r="377" spans="1:35" s="9" customFormat="1" ht="15" customHeight="1" x14ac:dyDescent="0.15">
      <c r="A377" s="25"/>
      <c r="B377" s="442"/>
      <c r="C377" s="443"/>
      <c r="D377" s="443"/>
      <c r="E377" s="443"/>
      <c r="F377" s="443"/>
      <c r="G377" s="443"/>
      <c r="H377" s="443"/>
      <c r="I377" s="443"/>
      <c r="J377" s="443"/>
      <c r="K377" s="443"/>
      <c r="L377" s="443"/>
      <c r="M377" s="443"/>
      <c r="N377" s="443"/>
      <c r="O377" s="443"/>
      <c r="P377" s="443"/>
      <c r="Q377" s="443"/>
      <c r="R377" s="443"/>
      <c r="S377" s="443"/>
      <c r="T377" s="444"/>
      <c r="U377" s="411" t="s">
        <v>203</v>
      </c>
      <c r="V377" s="412"/>
      <c r="W377" s="103" t="s">
        <v>184</v>
      </c>
      <c r="X377" s="422"/>
      <c r="Y377" s="422"/>
      <c r="Z377" s="422"/>
      <c r="AA377" s="17" t="s">
        <v>196</v>
      </c>
      <c r="AB377" s="104"/>
      <c r="AD377" s="23">
        <v>26</v>
      </c>
      <c r="AE377" s="12"/>
      <c r="AH377" s="12"/>
      <c r="AI377" s="12"/>
    </row>
    <row r="378" spans="1:35" s="9" customFormat="1" ht="15" customHeight="1" x14ac:dyDescent="0.15">
      <c r="A378" s="25"/>
      <c r="B378" s="442"/>
      <c r="C378" s="443"/>
      <c r="D378" s="443"/>
      <c r="E378" s="443"/>
      <c r="F378" s="443"/>
      <c r="G378" s="443"/>
      <c r="H378" s="443"/>
      <c r="I378" s="443"/>
      <c r="J378" s="443"/>
      <c r="K378" s="443"/>
      <c r="L378" s="443"/>
      <c r="M378" s="443"/>
      <c r="N378" s="443"/>
      <c r="O378" s="443"/>
      <c r="P378" s="443"/>
      <c r="Q378" s="443"/>
      <c r="R378" s="443"/>
      <c r="S378" s="443"/>
      <c r="T378" s="444"/>
      <c r="U378" s="110"/>
      <c r="V378" s="65"/>
      <c r="W378" s="103"/>
      <c r="X378" s="67"/>
      <c r="Y378" s="67"/>
      <c r="Z378" s="67"/>
      <c r="AA378" s="46"/>
      <c r="AB378" s="104"/>
      <c r="AD378" s="23">
        <v>27</v>
      </c>
      <c r="AE378" s="12"/>
      <c r="AH378" s="12"/>
      <c r="AI378" s="12"/>
    </row>
    <row r="379" spans="1:35" s="9" customFormat="1" ht="15" customHeight="1" x14ac:dyDescent="0.15">
      <c r="A379" s="25"/>
      <c r="B379" s="442"/>
      <c r="C379" s="443"/>
      <c r="D379" s="443"/>
      <c r="E379" s="443"/>
      <c r="F379" s="443"/>
      <c r="G379" s="443"/>
      <c r="H379" s="443"/>
      <c r="I379" s="443"/>
      <c r="J379" s="443"/>
      <c r="K379" s="443"/>
      <c r="L379" s="443"/>
      <c r="M379" s="443"/>
      <c r="N379" s="443"/>
      <c r="O379" s="443"/>
      <c r="P379" s="443"/>
      <c r="Q379" s="443"/>
      <c r="R379" s="443"/>
      <c r="S379" s="443"/>
      <c r="T379" s="444"/>
      <c r="U379" s="110" t="s">
        <v>199</v>
      </c>
      <c r="V379" s="65" t="s">
        <v>204</v>
      </c>
      <c r="W379" s="103"/>
      <c r="X379" s="67"/>
      <c r="Y379" s="67"/>
      <c r="Z379" s="67"/>
      <c r="AA379" s="66"/>
      <c r="AB379" s="104"/>
      <c r="AD379" s="23">
        <v>28</v>
      </c>
      <c r="AE379" s="12"/>
      <c r="AH379" s="12"/>
      <c r="AI379" s="12"/>
    </row>
    <row r="380" spans="1:35" s="9" customFormat="1" ht="15" customHeight="1" x14ac:dyDescent="0.15">
      <c r="A380" s="25"/>
      <c r="B380" s="442"/>
      <c r="C380" s="443"/>
      <c r="D380" s="443"/>
      <c r="E380" s="443"/>
      <c r="F380" s="443"/>
      <c r="G380" s="443"/>
      <c r="H380" s="443"/>
      <c r="I380" s="443"/>
      <c r="J380" s="443"/>
      <c r="K380" s="443"/>
      <c r="L380" s="443"/>
      <c r="M380" s="443"/>
      <c r="N380" s="443"/>
      <c r="O380" s="443"/>
      <c r="P380" s="443"/>
      <c r="Q380" s="443"/>
      <c r="R380" s="443"/>
      <c r="S380" s="443"/>
      <c r="T380" s="444"/>
      <c r="U380" s="411" t="s">
        <v>205</v>
      </c>
      <c r="V380" s="412"/>
      <c r="W380" s="112" t="s">
        <v>184</v>
      </c>
      <c r="X380" s="422"/>
      <c r="Y380" s="422"/>
      <c r="Z380" s="422"/>
      <c r="AA380" s="46" t="s">
        <v>191</v>
      </c>
      <c r="AB380" s="104"/>
      <c r="AD380" s="23">
        <v>29</v>
      </c>
      <c r="AE380" s="12"/>
      <c r="AH380" s="12"/>
      <c r="AI380" s="12"/>
    </row>
    <row r="381" spans="1:35" s="9" customFormat="1" ht="15" customHeight="1" x14ac:dyDescent="0.15">
      <c r="A381" s="25"/>
      <c r="B381" s="442"/>
      <c r="C381" s="443"/>
      <c r="D381" s="443"/>
      <c r="E381" s="443"/>
      <c r="F381" s="443"/>
      <c r="G381" s="443"/>
      <c r="H381" s="443"/>
      <c r="I381" s="443"/>
      <c r="J381" s="443"/>
      <c r="K381" s="443"/>
      <c r="L381" s="443"/>
      <c r="M381" s="443"/>
      <c r="N381" s="443"/>
      <c r="O381" s="443"/>
      <c r="P381" s="443"/>
      <c r="Q381" s="443"/>
      <c r="R381" s="443"/>
      <c r="S381" s="443"/>
      <c r="T381" s="444"/>
      <c r="U381" s="411" t="s">
        <v>598</v>
      </c>
      <c r="V381" s="412"/>
      <c r="W381" s="103" t="s">
        <v>184</v>
      </c>
      <c r="X381" s="422"/>
      <c r="Y381" s="422"/>
      <c r="Z381" s="422"/>
      <c r="AA381" s="17" t="s">
        <v>194</v>
      </c>
      <c r="AB381" s="104"/>
      <c r="AD381" s="23">
        <v>30</v>
      </c>
      <c r="AE381" s="12"/>
      <c r="AH381" s="12"/>
      <c r="AI381" s="12"/>
    </row>
    <row r="382" spans="1:35" s="9" customFormat="1" ht="15" customHeight="1" x14ac:dyDescent="0.15">
      <c r="A382" s="25"/>
      <c r="B382" s="442"/>
      <c r="C382" s="443"/>
      <c r="D382" s="443"/>
      <c r="E382" s="443"/>
      <c r="F382" s="443"/>
      <c r="G382" s="443"/>
      <c r="H382" s="443"/>
      <c r="I382" s="443"/>
      <c r="J382" s="443"/>
      <c r="K382" s="443"/>
      <c r="L382" s="443"/>
      <c r="M382" s="443"/>
      <c r="N382" s="443"/>
      <c r="O382" s="443"/>
      <c r="P382" s="443"/>
      <c r="Q382" s="443"/>
      <c r="R382" s="443"/>
      <c r="S382" s="443"/>
      <c r="T382" s="444"/>
      <c r="U382" s="411" t="s">
        <v>599</v>
      </c>
      <c r="V382" s="412"/>
      <c r="W382" s="103" t="s">
        <v>184</v>
      </c>
      <c r="X382" s="422"/>
      <c r="Y382" s="422"/>
      <c r="Z382" s="422"/>
      <c r="AA382" s="17" t="s">
        <v>196</v>
      </c>
      <c r="AB382" s="104"/>
      <c r="AD382" s="23">
        <v>31</v>
      </c>
      <c r="AE382" s="12"/>
      <c r="AH382" s="12"/>
      <c r="AI382" s="12"/>
    </row>
    <row r="383" spans="1:35" s="9" customFormat="1" ht="15" customHeight="1" x14ac:dyDescent="0.15">
      <c r="A383" s="25"/>
      <c r="B383" s="442"/>
      <c r="C383" s="443"/>
      <c r="D383" s="443"/>
      <c r="E383" s="443"/>
      <c r="F383" s="443"/>
      <c r="G383" s="443"/>
      <c r="H383" s="443"/>
      <c r="I383" s="443"/>
      <c r="J383" s="443"/>
      <c r="K383" s="443"/>
      <c r="L383" s="443"/>
      <c r="M383" s="443"/>
      <c r="N383" s="443"/>
      <c r="O383" s="443"/>
      <c r="P383" s="443"/>
      <c r="Q383" s="443"/>
      <c r="R383" s="443"/>
      <c r="S383" s="443"/>
      <c r="T383" s="444"/>
      <c r="U383" s="110"/>
      <c r="V383" s="65"/>
      <c r="W383" s="103"/>
      <c r="X383" s="67"/>
      <c r="Y383" s="67"/>
      <c r="Z383" s="67"/>
      <c r="AA383" s="17"/>
      <c r="AB383" s="104"/>
      <c r="AD383" s="23">
        <v>32</v>
      </c>
      <c r="AE383" s="12"/>
      <c r="AH383" s="12"/>
      <c r="AI383" s="12"/>
    </row>
    <row r="384" spans="1:35" s="9" customFormat="1" ht="15" customHeight="1" x14ac:dyDescent="0.15">
      <c r="A384" s="25"/>
      <c r="B384" s="442"/>
      <c r="C384" s="443"/>
      <c r="D384" s="443"/>
      <c r="E384" s="443"/>
      <c r="F384" s="443"/>
      <c r="G384" s="443"/>
      <c r="H384" s="443"/>
      <c r="I384" s="443"/>
      <c r="J384" s="443"/>
      <c r="K384" s="443"/>
      <c r="L384" s="443"/>
      <c r="M384" s="443"/>
      <c r="N384" s="443"/>
      <c r="O384" s="443"/>
      <c r="P384" s="443"/>
      <c r="Q384" s="443"/>
      <c r="R384" s="443"/>
      <c r="S384" s="443"/>
      <c r="T384" s="444"/>
      <c r="U384" s="110" t="s">
        <v>199</v>
      </c>
      <c r="V384" s="65" t="s">
        <v>206</v>
      </c>
      <c r="W384" s="103"/>
      <c r="X384" s="67"/>
      <c r="Y384" s="67"/>
      <c r="Z384" s="67"/>
      <c r="AA384" s="66"/>
      <c r="AB384" s="104"/>
      <c r="AD384" s="23">
        <v>33</v>
      </c>
      <c r="AE384" s="12"/>
      <c r="AH384" s="12"/>
      <c r="AI384" s="12"/>
    </row>
    <row r="385" spans="1:35" s="9" customFormat="1" ht="15" customHeight="1" x14ac:dyDescent="0.15">
      <c r="A385" s="25"/>
      <c r="B385" s="442"/>
      <c r="C385" s="443"/>
      <c r="D385" s="443"/>
      <c r="E385" s="443"/>
      <c r="F385" s="443"/>
      <c r="G385" s="443"/>
      <c r="H385" s="443"/>
      <c r="I385" s="443"/>
      <c r="J385" s="443"/>
      <c r="K385" s="443"/>
      <c r="L385" s="443"/>
      <c r="M385" s="443"/>
      <c r="N385" s="443"/>
      <c r="O385" s="443"/>
      <c r="P385" s="443"/>
      <c r="Q385" s="443"/>
      <c r="R385" s="443"/>
      <c r="S385" s="443"/>
      <c r="T385" s="444"/>
      <c r="U385" s="411" t="s">
        <v>207</v>
      </c>
      <c r="V385" s="412"/>
      <c r="W385" s="112" t="s">
        <v>184</v>
      </c>
      <c r="X385" s="422">
        <v>0</v>
      </c>
      <c r="Y385" s="422"/>
      <c r="Z385" s="422"/>
      <c r="AA385" s="66" t="s">
        <v>604</v>
      </c>
      <c r="AB385" s="104"/>
      <c r="AD385" s="23">
        <v>34</v>
      </c>
      <c r="AE385" s="12"/>
      <c r="AH385" s="12"/>
      <c r="AI385" s="12"/>
    </row>
    <row r="386" spans="1:35" s="9" customFormat="1" ht="15" customHeight="1" x14ac:dyDescent="0.15">
      <c r="A386" s="25"/>
      <c r="B386" s="442"/>
      <c r="C386" s="443"/>
      <c r="D386" s="443"/>
      <c r="E386" s="443"/>
      <c r="F386" s="443"/>
      <c r="G386" s="443"/>
      <c r="H386" s="443"/>
      <c r="I386" s="443"/>
      <c r="J386" s="443"/>
      <c r="K386" s="443"/>
      <c r="L386" s="443"/>
      <c r="M386" s="443"/>
      <c r="N386" s="443"/>
      <c r="O386" s="443"/>
      <c r="P386" s="443"/>
      <c r="Q386" s="443"/>
      <c r="R386" s="443"/>
      <c r="S386" s="443"/>
      <c r="T386" s="444"/>
      <c r="U386" s="110"/>
      <c r="V386" s="65"/>
      <c r="W386" s="48"/>
      <c r="X386" s="46"/>
      <c r="Y386" s="46"/>
      <c r="Z386" s="46"/>
      <c r="AA386" s="17"/>
      <c r="AB386" s="104"/>
      <c r="AD386" s="23">
        <v>35</v>
      </c>
      <c r="AE386" s="12"/>
      <c r="AH386" s="12"/>
      <c r="AI386" s="12"/>
    </row>
    <row r="387" spans="1:35" s="9" customFormat="1" ht="15" customHeight="1" x14ac:dyDescent="0.15">
      <c r="A387" s="25"/>
      <c r="B387" s="442"/>
      <c r="C387" s="443"/>
      <c r="D387" s="443"/>
      <c r="E387" s="443"/>
      <c r="F387" s="443"/>
      <c r="G387" s="443"/>
      <c r="H387" s="443"/>
      <c r="I387" s="443"/>
      <c r="J387" s="443"/>
      <c r="K387" s="443"/>
      <c r="L387" s="443"/>
      <c r="M387" s="443"/>
      <c r="N387" s="443"/>
      <c r="O387" s="443"/>
      <c r="P387" s="443"/>
      <c r="Q387" s="443"/>
      <c r="R387" s="443"/>
      <c r="S387" s="443"/>
      <c r="T387" s="444"/>
      <c r="U387" s="110"/>
      <c r="V387" s="65"/>
      <c r="W387" s="103"/>
      <c r="X387" s="111"/>
      <c r="Y387" s="111"/>
      <c r="Z387" s="111"/>
      <c r="AA387" s="17"/>
      <c r="AB387" s="104"/>
      <c r="AD387" s="23">
        <v>36</v>
      </c>
      <c r="AE387" s="12"/>
      <c r="AH387" s="12"/>
      <c r="AI387" s="12"/>
    </row>
    <row r="388" spans="1:35" s="9" customFormat="1" ht="15" customHeight="1" x14ac:dyDescent="0.15">
      <c r="A388" s="25"/>
      <c r="B388" s="442"/>
      <c r="C388" s="443"/>
      <c r="D388" s="443"/>
      <c r="E388" s="443"/>
      <c r="F388" s="443"/>
      <c r="G388" s="443"/>
      <c r="H388" s="443"/>
      <c r="I388" s="443"/>
      <c r="J388" s="443"/>
      <c r="K388" s="443"/>
      <c r="L388" s="443"/>
      <c r="M388" s="443"/>
      <c r="N388" s="443"/>
      <c r="O388" s="443"/>
      <c r="P388" s="443"/>
      <c r="Q388" s="443"/>
      <c r="R388" s="443"/>
      <c r="S388" s="443"/>
      <c r="T388" s="444"/>
      <c r="U388" s="110"/>
      <c r="V388" s="65"/>
      <c r="W388" s="103"/>
      <c r="X388" s="111"/>
      <c r="Y388" s="111"/>
      <c r="Z388" s="111"/>
      <c r="AA388" s="17"/>
      <c r="AB388" s="81"/>
      <c r="AD388" s="23">
        <v>37</v>
      </c>
      <c r="AE388" s="12"/>
      <c r="AH388" s="12"/>
      <c r="AI388" s="12"/>
    </row>
    <row r="389" spans="1:35" s="9" customFormat="1" ht="15" customHeight="1" x14ac:dyDescent="0.15">
      <c r="A389" s="25"/>
      <c r="B389" s="445"/>
      <c r="C389" s="446"/>
      <c r="D389" s="446"/>
      <c r="E389" s="446"/>
      <c r="F389" s="446"/>
      <c r="G389" s="446"/>
      <c r="H389" s="446"/>
      <c r="I389" s="446"/>
      <c r="J389" s="446"/>
      <c r="K389" s="446"/>
      <c r="L389" s="446"/>
      <c r="M389" s="446"/>
      <c r="N389" s="446"/>
      <c r="O389" s="446"/>
      <c r="P389" s="446"/>
      <c r="Q389" s="446"/>
      <c r="R389" s="446"/>
      <c r="S389" s="446"/>
      <c r="T389" s="447"/>
      <c r="U389" s="113"/>
      <c r="V389" s="114"/>
      <c r="W389" s="116"/>
      <c r="X389" s="115"/>
      <c r="Y389" s="115"/>
      <c r="Z389" s="115"/>
      <c r="AA389" s="107"/>
      <c r="AB389" s="109"/>
      <c r="AD389" s="23">
        <v>38</v>
      </c>
      <c r="AE389" s="12"/>
      <c r="AH389" s="12"/>
      <c r="AI389" s="12"/>
    </row>
    <row r="390" spans="1:35" s="9" customFormat="1" ht="15" customHeight="1" x14ac:dyDescent="0.15">
      <c r="A390" s="25"/>
      <c r="B390" s="17">
        <v>1</v>
      </c>
      <c r="C390" s="17">
        <v>2</v>
      </c>
      <c r="D390" s="17">
        <v>3</v>
      </c>
      <c r="E390" s="17">
        <v>4</v>
      </c>
      <c r="F390" s="17">
        <v>5</v>
      </c>
      <c r="G390" s="17">
        <v>6</v>
      </c>
      <c r="H390" s="17">
        <v>7</v>
      </c>
      <c r="I390" s="17">
        <v>8</v>
      </c>
      <c r="J390" s="17">
        <v>9</v>
      </c>
      <c r="K390" s="17">
        <v>10</v>
      </c>
      <c r="L390" s="17">
        <v>11</v>
      </c>
      <c r="M390" s="17">
        <v>12</v>
      </c>
      <c r="N390" s="17">
        <v>13</v>
      </c>
      <c r="O390" s="17">
        <v>14</v>
      </c>
      <c r="P390" s="17">
        <v>15</v>
      </c>
      <c r="Q390" s="17">
        <v>16</v>
      </c>
      <c r="R390" s="17">
        <v>17</v>
      </c>
      <c r="S390" s="17">
        <v>18</v>
      </c>
      <c r="T390" s="17">
        <v>19</v>
      </c>
      <c r="AD390" s="23"/>
      <c r="AE390" s="12"/>
      <c r="AH390" s="12"/>
      <c r="AI390" s="12"/>
    </row>
    <row r="391" spans="1:35" s="9" customFormat="1" ht="15" customHeight="1" x14ac:dyDescent="0.15">
      <c r="A391" s="25"/>
      <c r="B391" s="25"/>
      <c r="C391" s="16"/>
      <c r="D391" s="16"/>
      <c r="AD391" s="23"/>
      <c r="AE391" s="12"/>
      <c r="AH391" s="12"/>
      <c r="AI391" s="12"/>
    </row>
    <row r="392" spans="1:35" s="9" customFormat="1" ht="15" customHeight="1" x14ac:dyDescent="0.15">
      <c r="A392" s="25"/>
      <c r="B392" s="27" t="s">
        <v>522</v>
      </c>
      <c r="C392" s="16"/>
      <c r="D392" s="16"/>
      <c r="AD392" s="23" t="s">
        <v>526</v>
      </c>
      <c r="AE392" s="12"/>
      <c r="AH392" s="12"/>
      <c r="AI392" s="12"/>
    </row>
    <row r="393" spans="1:35" s="9" customFormat="1" ht="15" customHeight="1" x14ac:dyDescent="0.15">
      <c r="A393" s="25"/>
      <c r="B393" s="27" t="s">
        <v>523</v>
      </c>
      <c r="C393" s="16"/>
      <c r="D393" s="16"/>
      <c r="AD393" s="23" t="s">
        <v>784</v>
      </c>
      <c r="AE393" s="12"/>
      <c r="AH393" s="12"/>
      <c r="AI393" s="12"/>
    </row>
    <row r="394" spans="1:35" s="9" customFormat="1" ht="15" customHeight="1" x14ac:dyDescent="0.15">
      <c r="A394" s="25"/>
      <c r="B394" s="27" t="s">
        <v>524</v>
      </c>
      <c r="C394" s="16"/>
      <c r="D394" s="16"/>
      <c r="AD394" s="23" t="s">
        <v>738</v>
      </c>
      <c r="AE394" s="12"/>
      <c r="AH394" s="12"/>
      <c r="AI394" s="12"/>
    </row>
    <row r="395" spans="1:35" s="9" customFormat="1" ht="15" customHeight="1" x14ac:dyDescent="0.15">
      <c r="A395" s="25"/>
      <c r="B395" s="27" t="s">
        <v>212</v>
      </c>
      <c r="C395" s="16"/>
      <c r="D395" s="16"/>
      <c r="AD395" s="23" t="s">
        <v>213</v>
      </c>
      <c r="AE395" s="12"/>
      <c r="AH395" s="12"/>
      <c r="AI395" s="12"/>
    </row>
    <row r="396" spans="1:35" s="9" customFormat="1" ht="15" customHeight="1" x14ac:dyDescent="0.15">
      <c r="A396" s="25"/>
      <c r="B396" s="25"/>
      <c r="C396" s="16"/>
      <c r="D396" s="16"/>
      <c r="AD396" s="23"/>
      <c r="AE396" s="12"/>
      <c r="AH396" s="12"/>
      <c r="AI396" s="12"/>
    </row>
    <row r="397" spans="1:35" s="9" customFormat="1" ht="15" customHeight="1" x14ac:dyDescent="0.15">
      <c r="A397" s="25"/>
      <c r="B397" s="79" t="s">
        <v>147</v>
      </c>
      <c r="C397" s="16"/>
      <c r="D397" s="16"/>
      <c r="F397" s="62"/>
      <c r="AD397" s="23" t="s">
        <v>605</v>
      </c>
      <c r="AE397" s="12"/>
      <c r="AH397" s="12"/>
      <c r="AI397" s="12"/>
    </row>
    <row r="398" spans="1:35" s="9" customFormat="1" ht="15" customHeight="1" x14ac:dyDescent="0.15">
      <c r="A398" s="25"/>
      <c r="B398" s="667" t="s">
        <v>3</v>
      </c>
      <c r="C398" s="668"/>
      <c r="D398" s="668"/>
      <c r="E398" s="668"/>
      <c r="F398" s="668"/>
      <c r="G398" s="669"/>
      <c r="H398" s="666" t="s">
        <v>222</v>
      </c>
      <c r="I398" s="666"/>
      <c r="J398" s="666"/>
      <c r="K398" s="666"/>
      <c r="L398" s="666"/>
      <c r="M398" s="666" t="s">
        <v>223</v>
      </c>
      <c r="N398" s="666"/>
      <c r="O398" s="666"/>
      <c r="P398" s="666"/>
      <c r="Q398" s="666"/>
      <c r="R398" s="413" t="s">
        <v>224</v>
      </c>
      <c r="S398" s="413"/>
      <c r="T398" s="413"/>
      <c r="U398" s="413"/>
      <c r="V398" s="413"/>
      <c r="W398" s="413" t="s">
        <v>225</v>
      </c>
      <c r="X398" s="413"/>
      <c r="Y398" s="413"/>
      <c r="Z398" s="413"/>
      <c r="AA398" s="413"/>
      <c r="AB398" s="413"/>
      <c r="AD398" s="23">
        <v>1</v>
      </c>
      <c r="AE398" s="12"/>
      <c r="AH398" s="12"/>
      <c r="AI398" s="12"/>
    </row>
    <row r="399" spans="1:35" s="9" customFormat="1" ht="15" customHeight="1" x14ac:dyDescent="0.15">
      <c r="A399" s="25"/>
      <c r="B399" s="681"/>
      <c r="C399" s="682"/>
      <c r="D399" s="682"/>
      <c r="E399" s="682"/>
      <c r="F399" s="682"/>
      <c r="G399" s="683"/>
      <c r="H399" s="680">
        <v>-1</v>
      </c>
      <c r="I399" s="680"/>
      <c r="J399" s="680"/>
      <c r="K399" s="680"/>
      <c r="L399" s="680"/>
      <c r="M399" s="680">
        <v>-1</v>
      </c>
      <c r="N399" s="680"/>
      <c r="O399" s="680"/>
      <c r="P399" s="680"/>
      <c r="Q399" s="680"/>
      <c r="R399" s="427">
        <v>-1</v>
      </c>
      <c r="S399" s="427"/>
      <c r="T399" s="427"/>
      <c r="U399" s="427"/>
      <c r="V399" s="427"/>
      <c r="W399" s="427"/>
      <c r="X399" s="427"/>
      <c r="Y399" s="427"/>
      <c r="Z399" s="427"/>
      <c r="AA399" s="427"/>
      <c r="AB399" s="427"/>
      <c r="AD399" s="23">
        <v>2</v>
      </c>
      <c r="AE399" s="12"/>
      <c r="AH399" s="12"/>
      <c r="AI399" s="12"/>
    </row>
    <row r="400" spans="1:35" s="9" customFormat="1" ht="15" customHeight="1" x14ac:dyDescent="0.15">
      <c r="A400" s="25"/>
      <c r="B400" s="25"/>
      <c r="C400" s="16"/>
      <c r="D400" s="16"/>
      <c r="AD400" s="23"/>
      <c r="AE400" s="12"/>
      <c r="AH400" s="12"/>
      <c r="AI400" s="12"/>
    </row>
    <row r="401" spans="1:43" s="9" customFormat="1" ht="15" customHeight="1" x14ac:dyDescent="0.15">
      <c r="A401" s="25"/>
      <c r="B401" s="18" t="s">
        <v>243</v>
      </c>
      <c r="C401" s="16"/>
      <c r="D401" s="16"/>
      <c r="F401" s="162"/>
      <c r="M401" s="17"/>
      <c r="AD401" s="23" t="s">
        <v>868</v>
      </c>
      <c r="AE401" s="12"/>
      <c r="AH401" s="12"/>
      <c r="AI401" s="12"/>
    </row>
    <row r="402" spans="1:43" s="9" customFormat="1" ht="15" customHeight="1" x14ac:dyDescent="0.15">
      <c r="A402" s="25"/>
      <c r="B402" s="250" t="s">
        <v>938</v>
      </c>
      <c r="C402" s="16"/>
      <c r="D402" s="16"/>
      <c r="F402" s="162"/>
      <c r="I402" s="62" t="str">
        <f>IF(DgnCode="KSCE-LSD15","(도로교한계상태설계법 5.7.2.2)","(KDS 24 14 21 : 2021 4.1.2.2)")</f>
        <v>(도로교한계상태설계법 5.7.2.2)</v>
      </c>
      <c r="M402" s="17"/>
      <c r="AD402" s="23"/>
      <c r="AE402" s="12"/>
      <c r="AH402" s="12"/>
      <c r="AI402" s="12"/>
      <c r="AQ402" s="327"/>
    </row>
    <row r="403" spans="1:43" s="9" customFormat="1" ht="15" customHeight="1" x14ac:dyDescent="0.15">
      <c r="A403" s="25"/>
      <c r="B403" s="194" t="s">
        <v>643</v>
      </c>
      <c r="C403" s="16"/>
      <c r="D403" s="16"/>
      <c r="E403" s="162"/>
      <c r="AD403" s="23" t="s">
        <v>794</v>
      </c>
      <c r="AE403" s="12"/>
      <c r="AH403" s="12"/>
      <c r="AI403" s="12"/>
      <c r="AJ403" s="279" t="s">
        <v>799</v>
      </c>
      <c r="AM403" s="194" t="s">
        <v>214</v>
      </c>
    </row>
    <row r="404" spans="1:43" s="9" customFormat="1" ht="15" customHeight="1" x14ac:dyDescent="0.15">
      <c r="A404" s="25"/>
      <c r="B404" s="194" t="s">
        <v>644</v>
      </c>
      <c r="C404" s="16"/>
      <c r="D404" s="16"/>
      <c r="E404" s="162"/>
      <c r="AD404" s="23" t="s">
        <v>215</v>
      </c>
      <c r="AE404" s="12"/>
      <c r="AH404" s="12"/>
      <c r="AI404" s="12"/>
      <c r="AJ404" s="279" t="s">
        <v>800</v>
      </c>
      <c r="AM404" s="194" t="s">
        <v>527</v>
      </c>
    </row>
    <row r="405" spans="1:43" s="9" customFormat="1" ht="15" customHeight="1" x14ac:dyDescent="0.15">
      <c r="A405" s="25"/>
      <c r="B405" s="194" t="s">
        <v>748</v>
      </c>
      <c r="C405" s="16"/>
      <c r="D405" s="16"/>
      <c r="F405" s="162"/>
      <c r="L405" s="162"/>
      <c r="M405" s="17"/>
      <c r="AD405" s="23" t="s">
        <v>741</v>
      </c>
      <c r="AE405" s="12"/>
      <c r="AH405" s="12"/>
      <c r="AI405" s="12"/>
    </row>
    <row r="406" spans="1:43" s="9" customFormat="1" ht="15" customHeight="1" x14ac:dyDescent="0.15">
      <c r="A406" s="25"/>
      <c r="B406" s="18"/>
      <c r="C406" s="16"/>
      <c r="D406" s="16"/>
      <c r="F406" s="162"/>
      <c r="M406" s="17"/>
      <c r="AD406" s="23"/>
      <c r="AE406" s="12"/>
      <c r="AH406" s="12"/>
      <c r="AI406" s="12"/>
    </row>
    <row r="407" spans="1:43" s="9" customFormat="1" ht="15" customHeight="1" x14ac:dyDescent="0.15">
      <c r="A407" s="25"/>
      <c r="B407" s="443" t="s">
        <v>226</v>
      </c>
      <c r="C407" s="443"/>
      <c r="D407" s="47" t="s">
        <v>0</v>
      </c>
      <c r="E407" s="46" t="s">
        <v>227</v>
      </c>
      <c r="F407" s="125"/>
      <c r="G407" s="125"/>
      <c r="H407" s="125"/>
      <c r="I407" s="125"/>
      <c r="J407" s="125"/>
      <c r="K407" s="125"/>
      <c r="L407" s="125"/>
      <c r="M407" s="119"/>
      <c r="N407" s="120"/>
      <c r="O407" s="127"/>
      <c r="P407" s="119" t="s">
        <v>0</v>
      </c>
      <c r="Q407" s="415"/>
      <c r="R407" s="415"/>
      <c r="S407" s="415"/>
      <c r="T407" s="125"/>
      <c r="U407" s="93"/>
      <c r="V407" s="93"/>
      <c r="W407" s="93"/>
      <c r="X407" s="128"/>
      <c r="Y407" s="128"/>
      <c r="Z407" s="128"/>
      <c r="AA407" s="128"/>
      <c r="AD407" s="23" t="s">
        <v>900</v>
      </c>
      <c r="AE407" s="12"/>
      <c r="AH407" s="12"/>
      <c r="AI407" s="12"/>
    </row>
    <row r="408" spans="1:43" s="9" customFormat="1" ht="15" customHeight="1" x14ac:dyDescent="0.15">
      <c r="A408" s="25"/>
      <c r="B408" s="443" t="s">
        <v>228</v>
      </c>
      <c r="C408" s="443"/>
      <c r="D408" s="47" t="s">
        <v>0</v>
      </c>
      <c r="E408" s="46" t="s">
        <v>229</v>
      </c>
      <c r="F408" s="125"/>
      <c r="G408" s="125"/>
      <c r="H408" s="125"/>
      <c r="I408" s="125"/>
      <c r="J408" s="125"/>
      <c r="K408" s="125"/>
      <c r="L408" s="119"/>
      <c r="M408" s="119"/>
      <c r="N408" s="120"/>
      <c r="O408" s="127"/>
      <c r="P408" s="119" t="s">
        <v>0</v>
      </c>
      <c r="Q408" s="454">
        <v>0</v>
      </c>
      <c r="R408" s="454"/>
      <c r="S408" s="454"/>
      <c r="T408" s="125"/>
      <c r="U408" s="93"/>
      <c r="V408" s="93"/>
      <c r="W408" s="93"/>
      <c r="X408" s="128"/>
      <c r="Y408" s="128"/>
      <c r="Z408" s="128"/>
      <c r="AA408" s="128"/>
      <c r="AD408" s="23">
        <v>1</v>
      </c>
      <c r="AE408" s="12"/>
      <c r="AH408" s="12"/>
      <c r="AI408" s="12"/>
    </row>
    <row r="409" spans="1:43" s="9" customFormat="1" ht="15" customHeight="1" x14ac:dyDescent="0.15">
      <c r="A409" s="25"/>
      <c r="B409" s="485" t="s">
        <v>230</v>
      </c>
      <c r="C409" s="485"/>
      <c r="D409" s="119" t="s">
        <v>0</v>
      </c>
      <c r="E409" s="125" t="s">
        <v>687</v>
      </c>
      <c r="F409" s="125"/>
      <c r="G409" s="125"/>
      <c r="H409" s="125"/>
      <c r="I409" s="125"/>
      <c r="J409" s="125"/>
      <c r="K409" s="125"/>
      <c r="L409" s="125"/>
      <c r="M409" s="119"/>
      <c r="N409" s="120"/>
      <c r="O409" s="127"/>
      <c r="P409" s="119" t="s">
        <v>0</v>
      </c>
      <c r="Q409" s="415"/>
      <c r="R409" s="415"/>
      <c r="S409" s="415"/>
      <c r="T409" s="147" t="s">
        <v>231</v>
      </c>
      <c r="U409" s="129"/>
      <c r="V409" s="129"/>
      <c r="W409" s="125"/>
      <c r="X409" s="125"/>
      <c r="Y409" s="125"/>
      <c r="Z409" s="125"/>
      <c r="AA409" s="125"/>
      <c r="AD409" s="23">
        <v>2</v>
      </c>
      <c r="AE409" s="12"/>
      <c r="AH409" s="12"/>
      <c r="AI409" s="12"/>
    </row>
    <row r="410" spans="1:43" s="9" customFormat="1" ht="15" customHeight="1" x14ac:dyDescent="0.15">
      <c r="A410" s="25"/>
      <c r="B410" s="688" t="s">
        <v>232</v>
      </c>
      <c r="C410" s="688"/>
      <c r="D410" s="47" t="s">
        <v>0</v>
      </c>
      <c r="E410" s="46" t="s">
        <v>689</v>
      </c>
      <c r="F410" s="46"/>
      <c r="G410" s="46"/>
      <c r="H410" s="46"/>
      <c r="I410" s="46"/>
      <c r="J410" s="46"/>
      <c r="K410" s="46"/>
      <c r="L410" s="125"/>
      <c r="M410" s="47"/>
      <c r="N410" s="120"/>
      <c r="O410" s="127"/>
      <c r="P410" s="47" t="s">
        <v>0</v>
      </c>
      <c r="Q410" s="415"/>
      <c r="R410" s="415"/>
      <c r="S410" s="415"/>
      <c r="T410" s="49" t="s">
        <v>152</v>
      </c>
      <c r="U410" s="129"/>
      <c r="V410" s="129"/>
      <c r="W410" s="125"/>
      <c r="X410" s="125"/>
      <c r="Y410" s="125"/>
      <c r="Z410" s="125"/>
      <c r="AA410" s="125"/>
      <c r="AD410" s="23">
        <v>3</v>
      </c>
      <c r="AE410" s="12"/>
      <c r="AH410" s="12"/>
      <c r="AI410" s="12"/>
    </row>
    <row r="411" spans="1:43" s="9" customFormat="1" ht="15" customHeight="1" x14ac:dyDescent="0.15">
      <c r="A411" s="25"/>
      <c r="B411" s="49"/>
      <c r="C411" s="46"/>
      <c r="D411" s="47"/>
      <c r="E411" s="46"/>
      <c r="F411" s="46"/>
      <c r="G411" s="46"/>
      <c r="H411" s="46"/>
      <c r="I411" s="46"/>
      <c r="J411" s="46"/>
      <c r="K411" s="46"/>
      <c r="L411" s="125"/>
      <c r="M411" s="47"/>
      <c r="N411" s="120"/>
      <c r="O411" s="127"/>
      <c r="P411" s="47"/>
      <c r="Q411" s="124"/>
      <c r="R411" s="124"/>
      <c r="S411" s="124"/>
      <c r="T411" s="49"/>
      <c r="U411" s="129"/>
      <c r="V411" s="129"/>
      <c r="W411" s="125"/>
      <c r="X411" s="125"/>
      <c r="Y411" s="125"/>
      <c r="Z411" s="125"/>
      <c r="AA411" s="125"/>
      <c r="AC411" s="45"/>
      <c r="AD411" s="239"/>
      <c r="AE411" s="243"/>
      <c r="AF411" s="45"/>
      <c r="AG411" s="45"/>
      <c r="AH411" s="243"/>
      <c r="AI411" s="12"/>
    </row>
    <row r="412" spans="1:43" s="9" customFormat="1" ht="15" customHeight="1" x14ac:dyDescent="0.15">
      <c r="A412" s="25"/>
      <c r="B412" s="130" t="s">
        <v>233</v>
      </c>
      <c r="C412" s="131"/>
      <c r="D412" s="119" t="s">
        <v>0</v>
      </c>
      <c r="E412" s="58" t="s">
        <v>234</v>
      </c>
      <c r="F412" s="66"/>
      <c r="G412" s="66"/>
      <c r="H412" s="66"/>
      <c r="I412" s="119" t="s">
        <v>0</v>
      </c>
      <c r="J412" s="423">
        <v>0</v>
      </c>
      <c r="K412" s="423"/>
      <c r="L412" s="423"/>
      <c r="M412" s="133" t="s">
        <v>152</v>
      </c>
      <c r="N412" s="95" t="str">
        <f>IF(ABS(J412)&gt;=ABS(Q412),"≥","&lt;")</f>
        <v>≥</v>
      </c>
      <c r="O412" s="140" t="s">
        <v>235</v>
      </c>
      <c r="P412" s="119" t="s">
        <v>0</v>
      </c>
      <c r="Q412" s="423">
        <v>0</v>
      </c>
      <c r="R412" s="423"/>
      <c r="S412" s="423"/>
      <c r="T412" s="133" t="s">
        <v>152</v>
      </c>
      <c r="V412" s="293" t="str">
        <f>IF(ABS(J412)&gt;=ABS(Q412),"∴ 전단보강철근 필요없음","∴ 전단보강철근 필요")</f>
        <v>∴ 전단보강철근 필요없음</v>
      </c>
      <c r="X412" s="141"/>
      <c r="Z412" s="125"/>
      <c r="AA412" s="125"/>
      <c r="AC412" s="45"/>
      <c r="AD412" s="239" t="s">
        <v>707</v>
      </c>
      <c r="AE412" s="243"/>
      <c r="AF412" s="45"/>
      <c r="AG412" s="45"/>
      <c r="AH412" s="243"/>
      <c r="AI412" s="12"/>
    </row>
    <row r="413" spans="1:43" s="9" customFormat="1" ht="15" customHeight="1" x14ac:dyDescent="0.15">
      <c r="A413" s="25"/>
      <c r="B413" s="130" t="s">
        <v>233</v>
      </c>
      <c r="C413" s="131"/>
      <c r="D413" s="119" t="s">
        <v>0</v>
      </c>
      <c r="E413" s="58" t="s">
        <v>234</v>
      </c>
      <c r="F413" s="66"/>
      <c r="G413" s="66"/>
      <c r="H413" s="66"/>
      <c r="I413" s="119" t="s">
        <v>0</v>
      </c>
      <c r="J413" s="423">
        <v>0</v>
      </c>
      <c r="K413" s="423"/>
      <c r="L413" s="423"/>
      <c r="M413" s="133" t="s">
        <v>152</v>
      </c>
      <c r="N413" s="95" t="str">
        <f>IF(ABS(J413)&gt;=ABS(Q413),"≥","&lt;")</f>
        <v>≥</v>
      </c>
      <c r="O413" s="140" t="s">
        <v>242</v>
      </c>
      <c r="P413" s="119" t="s">
        <v>0</v>
      </c>
      <c r="Q413" s="423">
        <v>0</v>
      </c>
      <c r="R413" s="423"/>
      <c r="S413" s="423"/>
      <c r="T413" s="133" t="s">
        <v>152</v>
      </c>
      <c r="V413" s="293" t="str">
        <f>IF(ABS(J413)&gt;=ABS(Q413),"∴ 전단보강철근 필요없음","∴ 전단보강철근 필요")</f>
        <v>∴ 전단보강철근 필요없음</v>
      </c>
      <c r="W413" s="125"/>
      <c r="X413" s="125"/>
      <c r="Y413" s="125"/>
      <c r="Z413" s="125"/>
      <c r="AA413" s="125"/>
      <c r="AC413" s="45"/>
      <c r="AD413" s="239" t="s">
        <v>532</v>
      </c>
      <c r="AE413" s="243"/>
      <c r="AF413" s="45"/>
      <c r="AG413" s="45"/>
      <c r="AH413" s="243"/>
      <c r="AI413" s="12"/>
    </row>
    <row r="414" spans="1:43" s="9" customFormat="1" ht="15" customHeight="1" x14ac:dyDescent="0.15">
      <c r="A414" s="25"/>
      <c r="B414" s="130" t="s">
        <v>233</v>
      </c>
      <c r="C414" s="131"/>
      <c r="D414" s="119" t="s">
        <v>0</v>
      </c>
      <c r="E414" s="58" t="s">
        <v>234</v>
      </c>
      <c r="F414" s="66"/>
      <c r="G414" s="66"/>
      <c r="H414" s="66"/>
      <c r="I414" s="119" t="s">
        <v>0</v>
      </c>
      <c r="J414" s="423">
        <v>0</v>
      </c>
      <c r="K414" s="423"/>
      <c r="L414" s="423"/>
      <c r="M414" s="133" t="s">
        <v>152</v>
      </c>
      <c r="N414" s="95" t="str">
        <f>IF(ABS(J414)&gt;=ABS(Q414),"≥","&lt;")</f>
        <v>≥</v>
      </c>
      <c r="O414" s="140" t="s">
        <v>742</v>
      </c>
      <c r="P414" s="119" t="s">
        <v>0</v>
      </c>
      <c r="Q414" s="423">
        <v>0</v>
      </c>
      <c r="R414" s="423"/>
      <c r="S414" s="423"/>
      <c r="T414" s="133" t="s">
        <v>152</v>
      </c>
      <c r="V414" s="293" t="str">
        <f>IF(ABS(J414)&gt;=ABS(Q414),"∴ 전단보강철근 필요없음","∴ 전단보강철근 필요")</f>
        <v>∴ 전단보강철근 필요없음</v>
      </c>
      <c r="W414" s="125"/>
      <c r="X414" s="141"/>
      <c r="Y414" s="133"/>
      <c r="Z414" s="125"/>
      <c r="AA414" s="125"/>
      <c r="AC414" s="45"/>
      <c r="AD414" s="239" t="s">
        <v>743</v>
      </c>
      <c r="AE414" s="243"/>
      <c r="AF414" s="45"/>
      <c r="AG414" s="45"/>
      <c r="AH414" s="243"/>
      <c r="AI414" s="12"/>
    </row>
    <row r="415" spans="1:43" s="9" customFormat="1" ht="15" customHeight="1" x14ac:dyDescent="0.15">
      <c r="A415" s="25"/>
      <c r="B415" s="130"/>
      <c r="C415" s="131"/>
      <c r="D415" s="125"/>
      <c r="E415" s="125"/>
      <c r="F415" s="125"/>
      <c r="G415" s="125"/>
      <c r="H415" s="125"/>
      <c r="I415" s="134"/>
      <c r="J415" s="125"/>
      <c r="K415" s="119"/>
      <c r="L415" s="120"/>
      <c r="M415" s="129"/>
      <c r="N415" s="129"/>
      <c r="O415" s="129"/>
      <c r="P415" s="133"/>
      <c r="Q415" s="95"/>
      <c r="R415" s="140"/>
      <c r="S415" s="140"/>
      <c r="T415" s="119"/>
      <c r="U415" s="141"/>
      <c r="V415" s="141"/>
      <c r="W415" s="141"/>
      <c r="X415" s="141"/>
      <c r="Y415" s="133"/>
      <c r="Z415" s="125"/>
      <c r="AA415" s="125"/>
      <c r="AC415" s="45"/>
      <c r="AD415" s="239"/>
      <c r="AE415" s="243"/>
      <c r="AF415" s="45"/>
      <c r="AG415" s="45"/>
      <c r="AH415" s="243"/>
      <c r="AI415" s="12"/>
    </row>
    <row r="416" spans="1:43" s="9" customFormat="1" ht="15" customHeight="1" x14ac:dyDescent="0.15">
      <c r="A416" s="25"/>
      <c r="B416" s="132" t="s">
        <v>236</v>
      </c>
      <c r="C416" s="131"/>
      <c r="D416" s="135"/>
      <c r="E416" s="58" t="s">
        <v>237</v>
      </c>
      <c r="F416" s="136" t="s">
        <v>28</v>
      </c>
      <c r="G416" s="66" t="s">
        <v>238</v>
      </c>
      <c r="H416" s="66"/>
      <c r="I416" s="135"/>
      <c r="J416" s="137"/>
      <c r="K416" s="131"/>
      <c r="L416" s="131"/>
      <c r="M416" s="125"/>
      <c r="N416" s="125"/>
      <c r="O416" s="46"/>
      <c r="P416" s="125"/>
      <c r="Q416" s="125"/>
      <c r="R416" s="125"/>
      <c r="S416" s="125"/>
      <c r="T416" s="133"/>
      <c r="U416" s="125"/>
      <c r="V416" s="125"/>
      <c r="W416" s="125"/>
      <c r="X416" s="125"/>
      <c r="Y416" s="125"/>
      <c r="Z416" s="125"/>
      <c r="AA416" s="125"/>
      <c r="AC416" s="45"/>
      <c r="AD416" s="239" t="s">
        <v>533</v>
      </c>
      <c r="AE416" s="243"/>
      <c r="AF416" s="45"/>
      <c r="AG416" s="45"/>
      <c r="AH416" s="243"/>
      <c r="AI416" s="12"/>
    </row>
    <row r="417" spans="1:42" s="9" customFormat="1" ht="15" customHeight="1" x14ac:dyDescent="0.15">
      <c r="A417" s="25"/>
      <c r="B417" s="131"/>
      <c r="C417" s="131"/>
      <c r="D417" s="135"/>
      <c r="E417" s="58" t="s">
        <v>239</v>
      </c>
      <c r="F417" s="136" t="s">
        <v>28</v>
      </c>
      <c r="G417" s="66" t="s">
        <v>240</v>
      </c>
      <c r="H417" s="66"/>
      <c r="I417" s="135"/>
      <c r="J417" s="137"/>
      <c r="K417" s="131"/>
      <c r="L417" s="130"/>
      <c r="M417" s="131"/>
      <c r="N417" s="125"/>
      <c r="O417" s="46"/>
      <c r="P417" s="125"/>
      <c r="Q417" s="125"/>
      <c r="R417" s="125"/>
      <c r="S417" s="125"/>
      <c r="T417" s="125"/>
      <c r="U417" s="125"/>
      <c r="V417" s="137"/>
      <c r="W417" s="137"/>
      <c r="X417" s="131"/>
      <c r="Y417" s="131"/>
      <c r="Z417" s="131"/>
      <c r="AA417" s="131"/>
      <c r="AC417" s="45"/>
      <c r="AD417" s="239">
        <v>1</v>
      </c>
      <c r="AE417" s="243"/>
      <c r="AF417" s="45"/>
      <c r="AG417" s="45"/>
      <c r="AH417" s="243"/>
      <c r="AI417" s="12"/>
    </row>
    <row r="418" spans="1:42" s="9" customFormat="1" ht="15" customHeight="1" x14ac:dyDescent="0.15">
      <c r="A418" s="25"/>
      <c r="B418" s="131"/>
      <c r="C418" s="131"/>
      <c r="D418" s="135"/>
      <c r="E418" s="138" t="s">
        <v>241</v>
      </c>
      <c r="F418" s="139" t="s">
        <v>28</v>
      </c>
      <c r="G418" s="138" t="s">
        <v>660</v>
      </c>
      <c r="H418" s="138"/>
      <c r="I418" s="138"/>
      <c r="J418" s="138"/>
      <c r="K418" s="139" t="s">
        <v>635</v>
      </c>
      <c r="L418" s="425">
        <v>0</v>
      </c>
      <c r="M418" s="426"/>
      <c r="N418" s="426"/>
      <c r="O418" s="18" t="s">
        <v>277</v>
      </c>
      <c r="P418" s="131"/>
      <c r="Q418" s="131"/>
      <c r="R418" s="131"/>
      <c r="S418" s="137"/>
      <c r="T418" s="137"/>
      <c r="U418" s="137"/>
      <c r="V418" s="137"/>
      <c r="W418" s="137"/>
      <c r="X418" s="131"/>
      <c r="Y418" s="131"/>
      <c r="Z418" s="131"/>
      <c r="AA418" s="131"/>
      <c r="AC418" s="45"/>
      <c r="AD418" s="239">
        <v>2</v>
      </c>
      <c r="AE418" s="243"/>
      <c r="AF418" s="45"/>
      <c r="AG418" s="45"/>
      <c r="AH418" s="243"/>
      <c r="AI418" s="12"/>
    </row>
    <row r="419" spans="1:42" s="9" customFormat="1" ht="15" customHeight="1" x14ac:dyDescent="0.15">
      <c r="A419" s="25"/>
      <c r="B419" s="25"/>
      <c r="C419" s="16"/>
      <c r="D419" s="16"/>
      <c r="E419" s="62" t="s">
        <v>691</v>
      </c>
      <c r="F419" s="123" t="s">
        <v>134</v>
      </c>
      <c r="G419" s="62" t="s">
        <v>688</v>
      </c>
      <c r="K419" s="62" t="s">
        <v>690</v>
      </c>
      <c r="AC419" s="45"/>
      <c r="AD419" s="239">
        <v>3</v>
      </c>
      <c r="AE419" s="243"/>
      <c r="AF419" s="45"/>
      <c r="AG419" s="45"/>
      <c r="AH419" s="243"/>
      <c r="AI419" s="12"/>
    </row>
    <row r="420" spans="1:42" s="9" customFormat="1" ht="15" customHeight="1" x14ac:dyDescent="0.15">
      <c r="A420" s="25"/>
      <c r="B420" s="25"/>
      <c r="C420" s="16"/>
      <c r="D420" s="16"/>
      <c r="AC420" s="45"/>
      <c r="AD420" s="239"/>
      <c r="AE420" s="243"/>
      <c r="AF420" s="45"/>
      <c r="AG420" s="45"/>
      <c r="AH420" s="243"/>
      <c r="AI420" s="12"/>
    </row>
    <row r="421" spans="1:42" s="9" customFormat="1" ht="15" customHeight="1" x14ac:dyDescent="0.15">
      <c r="A421" s="25"/>
      <c r="B421" s="320" t="s">
        <v>939</v>
      </c>
      <c r="C421" s="16"/>
      <c r="D421" s="16"/>
      <c r="F421" s="162"/>
      <c r="G421" s="62" t="str">
        <f>IF(DgnCode="KSCE-LSD15","(도로교한계상태설계법 5.7.2.3)","(KDS 24 14 21 : 2021 4.1.2.3)")</f>
        <v>(도로교한계상태설계법 5.7.2.3)</v>
      </c>
      <c r="M421" s="17"/>
      <c r="AC421" s="45"/>
      <c r="AD421" s="239" t="s">
        <v>528</v>
      </c>
      <c r="AE421" s="243"/>
      <c r="AF421" s="45"/>
      <c r="AG421" s="45"/>
      <c r="AH421" s="243"/>
      <c r="AI421" s="12"/>
      <c r="AP421" s="327"/>
    </row>
    <row r="422" spans="1:42" s="9" customFormat="1" ht="15" customHeight="1" x14ac:dyDescent="0.15">
      <c r="A422" s="25"/>
      <c r="B422" s="194" t="s">
        <v>643</v>
      </c>
      <c r="C422" s="16"/>
      <c r="D422" s="16"/>
      <c r="F422" s="162"/>
      <c r="M422" s="17"/>
      <c r="AC422" s="45"/>
      <c r="AD422" s="239"/>
      <c r="AE422" s="243"/>
      <c r="AF422" s="45"/>
      <c r="AG422" s="45"/>
      <c r="AH422" s="243"/>
      <c r="AI422" s="12"/>
    </row>
    <row r="423" spans="1:42" s="9" customFormat="1" ht="15" customHeight="1" x14ac:dyDescent="0.15">
      <c r="A423" s="25"/>
      <c r="B423" s="194" t="s">
        <v>644</v>
      </c>
      <c r="C423" s="16"/>
      <c r="D423" s="16"/>
      <c r="F423" s="162"/>
      <c r="M423" s="17"/>
      <c r="AC423" s="45"/>
      <c r="AD423" s="239"/>
      <c r="AE423" s="243"/>
      <c r="AF423" s="45"/>
      <c r="AG423" s="45"/>
      <c r="AH423" s="243"/>
      <c r="AI423" s="12"/>
    </row>
    <row r="424" spans="1:42" s="9" customFormat="1" ht="15" customHeight="1" x14ac:dyDescent="0.15">
      <c r="A424" s="25"/>
      <c r="B424" s="194" t="s">
        <v>748</v>
      </c>
      <c r="C424" s="16"/>
      <c r="D424" s="16"/>
      <c r="F424" s="162"/>
      <c r="M424" s="17"/>
      <c r="AC424" s="45"/>
      <c r="AD424" s="239"/>
      <c r="AE424" s="243"/>
      <c r="AF424" s="45"/>
      <c r="AG424" s="45"/>
      <c r="AH424" s="243"/>
      <c r="AI424" s="12"/>
    </row>
    <row r="425" spans="1:42" s="9" customFormat="1" ht="15" customHeight="1" x14ac:dyDescent="0.15">
      <c r="A425" s="25"/>
      <c r="B425" s="258" t="s">
        <v>746</v>
      </c>
      <c r="C425" s="16"/>
      <c r="D425" s="16"/>
      <c r="F425" s="162"/>
      <c r="M425" s="17"/>
      <c r="AC425" s="45"/>
      <c r="AD425" s="239" t="s">
        <v>747</v>
      </c>
      <c r="AE425" s="243"/>
      <c r="AF425" s="45"/>
      <c r="AG425" s="45"/>
      <c r="AH425" s="243"/>
      <c r="AI425" s="12"/>
    </row>
    <row r="426" spans="1:42" s="9" customFormat="1" ht="15" customHeight="1" x14ac:dyDescent="0.15">
      <c r="A426" s="25"/>
      <c r="B426" s="423" t="s">
        <v>657</v>
      </c>
      <c r="C426" s="423"/>
      <c r="D426" s="423"/>
      <c r="E426" s="47" t="s">
        <v>0</v>
      </c>
      <c r="F426" s="46" t="s">
        <v>653</v>
      </c>
      <c r="M426" s="17"/>
      <c r="N426" s="143" t="s">
        <v>26</v>
      </c>
      <c r="O426" s="425"/>
      <c r="P426" s="426"/>
      <c r="Q426" s="426"/>
      <c r="R426" s="18" t="s">
        <v>194</v>
      </c>
      <c r="AC426" s="45"/>
      <c r="AD426" s="239" t="s">
        <v>656</v>
      </c>
      <c r="AE426" s="243"/>
      <c r="AF426" s="45"/>
      <c r="AG426" s="45"/>
      <c r="AH426" s="243"/>
      <c r="AI426" s="12"/>
    </row>
    <row r="427" spans="1:42" s="9" customFormat="1" ht="15" customHeight="1" x14ac:dyDescent="0.15">
      <c r="A427" s="25"/>
      <c r="B427" s="423" t="s">
        <v>652</v>
      </c>
      <c r="C427" s="423"/>
      <c r="D427" s="423"/>
      <c r="E427" s="47" t="s">
        <v>0</v>
      </c>
      <c r="F427" s="58" t="s">
        <v>245</v>
      </c>
      <c r="G427" s="47"/>
      <c r="H427" s="125"/>
      <c r="M427" s="17"/>
      <c r="N427" s="143" t="s">
        <v>26</v>
      </c>
      <c r="O427" s="425"/>
      <c r="P427" s="426"/>
      <c r="Q427" s="426"/>
      <c r="R427" s="18" t="s">
        <v>194</v>
      </c>
      <c r="AC427" s="45"/>
      <c r="AD427" s="239">
        <v>1</v>
      </c>
      <c r="AE427" s="243"/>
      <c r="AF427" s="45"/>
      <c r="AG427" s="45"/>
      <c r="AH427" s="243"/>
      <c r="AI427" s="12"/>
    </row>
    <row r="428" spans="1:42" s="9" customFormat="1" ht="15" customHeight="1" x14ac:dyDescent="0.15">
      <c r="A428" s="25"/>
      <c r="C428" s="130"/>
      <c r="D428" s="142" t="s">
        <v>651</v>
      </c>
      <c r="E428" s="47" t="s">
        <v>0</v>
      </c>
      <c r="F428" s="46" t="s">
        <v>658</v>
      </c>
      <c r="M428" s="17"/>
      <c r="N428" s="143" t="s">
        <v>26</v>
      </c>
      <c r="O428" s="425"/>
      <c r="P428" s="426"/>
      <c r="Q428" s="426"/>
      <c r="R428" s="18" t="s">
        <v>194</v>
      </c>
      <c r="S428" s="144" t="str">
        <f>IF(ABS(O428)&gt;=ABS(V428),"≥","&lt;")</f>
        <v>≥</v>
      </c>
      <c r="T428" s="119" t="s">
        <v>529</v>
      </c>
      <c r="U428" s="143" t="s">
        <v>26</v>
      </c>
      <c r="V428" s="415"/>
      <c r="W428" s="416"/>
      <c r="X428" s="416"/>
      <c r="Y428" s="18" t="s">
        <v>194</v>
      </c>
      <c r="Z428" s="424" t="str">
        <f>IF(ABS(O428)&gt;=ABS(V428),"...... OK","...... NG")</f>
        <v>...... OK</v>
      </c>
      <c r="AA428" s="463"/>
      <c r="AB428" s="463"/>
      <c r="AC428" s="45"/>
      <c r="AD428" s="239" t="s">
        <v>534</v>
      </c>
      <c r="AE428" s="243"/>
      <c r="AF428" s="45"/>
      <c r="AG428" s="45"/>
      <c r="AH428" s="243"/>
      <c r="AI428" s="12"/>
    </row>
    <row r="429" spans="1:42" s="9" customFormat="1" ht="15" customHeight="1" x14ac:dyDescent="0.15">
      <c r="A429" s="25"/>
      <c r="C429" s="130"/>
      <c r="D429" s="142" t="s">
        <v>651</v>
      </c>
      <c r="E429" s="47" t="s">
        <v>0</v>
      </c>
      <c r="F429" s="46" t="s">
        <v>658</v>
      </c>
      <c r="M429" s="17"/>
      <c r="N429" s="143" t="s">
        <v>26</v>
      </c>
      <c r="O429" s="425"/>
      <c r="P429" s="426"/>
      <c r="Q429" s="426"/>
      <c r="R429" s="18" t="s">
        <v>231</v>
      </c>
      <c r="S429" s="144" t="str">
        <f>IF(ABS(O429)&gt;=ABS(V429),"≥","&lt;")</f>
        <v>≥</v>
      </c>
      <c r="T429" s="119" t="s">
        <v>530</v>
      </c>
      <c r="U429" s="143" t="s">
        <v>26</v>
      </c>
      <c r="V429" s="415"/>
      <c r="W429" s="416"/>
      <c r="X429" s="416"/>
      <c r="Y429" s="18" t="s">
        <v>231</v>
      </c>
      <c r="Z429" s="424" t="str">
        <f>IF(ABS(O429)&gt;=ABS(V429),"...... OK","...... NG")</f>
        <v>...... OK</v>
      </c>
      <c r="AA429" s="424"/>
      <c r="AB429" s="424"/>
      <c r="AC429" s="45"/>
      <c r="AD429" s="239" t="s">
        <v>531</v>
      </c>
      <c r="AE429" s="243"/>
      <c r="AF429" s="45"/>
      <c r="AG429" s="45"/>
      <c r="AH429" s="243"/>
      <c r="AI429" s="12"/>
    </row>
    <row r="430" spans="1:42" s="9" customFormat="1" ht="15" customHeight="1" x14ac:dyDescent="0.15">
      <c r="A430" s="25"/>
      <c r="C430" s="130"/>
      <c r="D430" s="142" t="s">
        <v>651</v>
      </c>
      <c r="E430" s="47" t="s">
        <v>0</v>
      </c>
      <c r="F430" s="46" t="s">
        <v>658</v>
      </c>
      <c r="M430" s="17"/>
      <c r="N430" s="143" t="s">
        <v>26</v>
      </c>
      <c r="O430" s="425"/>
      <c r="P430" s="426"/>
      <c r="Q430" s="426"/>
      <c r="R430" s="18" t="s">
        <v>194</v>
      </c>
      <c r="S430" s="144" t="str">
        <f>IF(ABS(O430)&gt;=ABS(V430),"≥","&lt;")</f>
        <v>≥</v>
      </c>
      <c r="T430" s="119" t="s">
        <v>744</v>
      </c>
      <c r="U430" s="143" t="s">
        <v>26</v>
      </c>
      <c r="V430" s="415"/>
      <c r="W430" s="416"/>
      <c r="X430" s="416"/>
      <c r="Y430" s="18" t="s">
        <v>194</v>
      </c>
      <c r="Z430" s="424" t="str">
        <f>IF(ABS(O430)&gt;=ABS(V430),"...... OK","...... NG")</f>
        <v>...... OK</v>
      </c>
      <c r="AA430" s="424"/>
      <c r="AB430" s="424"/>
      <c r="AC430" s="45"/>
      <c r="AD430" s="239" t="s">
        <v>745</v>
      </c>
      <c r="AE430" s="243"/>
      <c r="AF430" s="45"/>
      <c r="AG430" s="45"/>
      <c r="AH430" s="243"/>
      <c r="AI430" s="12"/>
    </row>
    <row r="431" spans="1:42" s="9" customFormat="1" ht="15" customHeight="1" x14ac:dyDescent="0.15">
      <c r="A431" s="25"/>
      <c r="B431" s="142"/>
      <c r="D431" s="62" t="s">
        <v>655</v>
      </c>
      <c r="E431" s="47"/>
      <c r="F431" s="58"/>
      <c r="G431" s="66"/>
      <c r="H431" s="66"/>
      <c r="I431" s="135"/>
      <c r="J431" s="137"/>
      <c r="K431" s="131"/>
      <c r="L431" s="131"/>
      <c r="N431" s="143"/>
      <c r="O431" s="120"/>
      <c r="P431" s="129"/>
      <c r="Q431" s="129"/>
      <c r="R431" s="17"/>
      <c r="AB431" s="45"/>
      <c r="AC431" s="45"/>
      <c r="AD431" s="239" t="s">
        <v>263</v>
      </c>
      <c r="AE431" s="243"/>
      <c r="AF431" s="45"/>
      <c r="AG431" s="45"/>
      <c r="AH431" s="243"/>
      <c r="AI431" s="12"/>
    </row>
    <row r="432" spans="1:42" s="9" customFormat="1" ht="15" customHeight="1" x14ac:dyDescent="0.15">
      <c r="A432" s="25"/>
      <c r="B432" s="142"/>
      <c r="C432" s="423" t="s">
        <v>654</v>
      </c>
      <c r="D432" s="423"/>
      <c r="E432" s="423"/>
      <c r="F432" s="47" t="s">
        <v>0</v>
      </c>
      <c r="G432" s="58" t="s">
        <v>244</v>
      </c>
      <c r="H432" s="66"/>
      <c r="I432" s="66"/>
      <c r="J432" s="135"/>
      <c r="K432" s="137"/>
      <c r="L432" s="131"/>
      <c r="M432" s="131"/>
      <c r="O432" s="143" t="s">
        <v>26</v>
      </c>
      <c r="P432" s="425"/>
      <c r="Q432" s="426"/>
      <c r="R432" s="426"/>
      <c r="S432" s="17" t="s">
        <v>231</v>
      </c>
      <c r="AB432" s="45"/>
      <c r="AC432" s="45"/>
      <c r="AD432" s="239">
        <v>1</v>
      </c>
      <c r="AE432" s="243"/>
      <c r="AF432" s="45"/>
      <c r="AG432" s="45"/>
      <c r="AH432" s="243"/>
      <c r="AI432" s="12"/>
    </row>
    <row r="433" spans="1:40" s="9" customFormat="1" ht="15" customHeight="1" x14ac:dyDescent="0.15">
      <c r="A433" s="25"/>
      <c r="D433" s="17"/>
      <c r="E433" s="72" t="s">
        <v>249</v>
      </c>
      <c r="F433" s="47" t="s">
        <v>0</v>
      </c>
      <c r="G433" s="46" t="s">
        <v>250</v>
      </c>
      <c r="H433" s="46"/>
      <c r="I433" s="125"/>
      <c r="J433" s="125"/>
      <c r="K433" s="119" t="s">
        <v>0</v>
      </c>
      <c r="L433" s="415"/>
      <c r="M433" s="417"/>
      <c r="N433" s="417"/>
      <c r="O433" s="17"/>
      <c r="P433" s="17"/>
      <c r="Q433" s="17" t="s">
        <v>251</v>
      </c>
      <c r="R433" s="17"/>
      <c r="W433" s="18"/>
      <c r="AB433" s="45"/>
      <c r="AC433" s="45"/>
      <c r="AD433" s="239">
        <v>2</v>
      </c>
      <c r="AE433" s="243"/>
      <c r="AF433" s="45"/>
      <c r="AG433" s="45"/>
      <c r="AH433" s="243"/>
      <c r="AI433" s="12"/>
    </row>
    <row r="434" spans="1:40" s="9" customFormat="1" ht="15" customHeight="1" x14ac:dyDescent="0.15">
      <c r="A434" s="25"/>
      <c r="C434" s="132"/>
      <c r="D434" s="17"/>
      <c r="E434" s="123" t="s">
        <v>640</v>
      </c>
      <c r="F434" s="47" t="s">
        <v>0</v>
      </c>
      <c r="G434" s="62" t="s">
        <v>641</v>
      </c>
      <c r="K434" s="119" t="s">
        <v>0</v>
      </c>
      <c r="L434" s="415"/>
      <c r="M434" s="417"/>
      <c r="N434" s="417"/>
      <c r="O434" s="123" t="s">
        <v>642</v>
      </c>
      <c r="S434" s="17"/>
      <c r="T434" s="18"/>
      <c r="U434" s="18"/>
      <c r="V434" s="18"/>
      <c r="W434" s="18"/>
      <c r="AB434" s="45"/>
      <c r="AC434" s="45"/>
      <c r="AD434" s="239">
        <v>3</v>
      </c>
      <c r="AE434" s="243"/>
      <c r="AF434" s="45"/>
      <c r="AG434" s="45"/>
      <c r="AH434" s="243"/>
      <c r="AI434" s="12"/>
    </row>
    <row r="435" spans="1:40" s="9" customFormat="1" ht="15" customHeight="1" x14ac:dyDescent="0.15">
      <c r="A435" s="25"/>
      <c r="B435" s="132"/>
      <c r="C435" s="125"/>
      <c r="D435" s="17"/>
      <c r="E435" s="72" t="s">
        <v>246</v>
      </c>
      <c r="F435" s="47" t="s">
        <v>0</v>
      </c>
      <c r="G435" s="46" t="s">
        <v>247</v>
      </c>
      <c r="H435" s="46"/>
      <c r="I435" s="125"/>
      <c r="J435" s="125"/>
      <c r="K435" s="119" t="s">
        <v>0</v>
      </c>
      <c r="L435" s="415"/>
      <c r="M435" s="417"/>
      <c r="N435" s="417"/>
      <c r="O435" s="17" t="s">
        <v>27</v>
      </c>
      <c r="P435" s="17"/>
      <c r="Q435" s="17" t="s">
        <v>248</v>
      </c>
      <c r="R435" s="17"/>
      <c r="S435" s="17"/>
      <c r="T435" s="18"/>
      <c r="U435" s="18"/>
      <c r="V435" s="18"/>
      <c r="W435" s="18"/>
      <c r="AB435" s="45"/>
      <c r="AC435" s="45"/>
      <c r="AD435" s="239">
        <v>4</v>
      </c>
      <c r="AE435" s="243"/>
      <c r="AF435" s="45"/>
      <c r="AG435" s="45"/>
      <c r="AH435" s="243"/>
      <c r="AI435" s="12"/>
    </row>
    <row r="436" spans="1:40" s="9" customFormat="1" ht="15" customHeight="1" x14ac:dyDescent="0.15">
      <c r="A436" s="25"/>
      <c r="B436" s="25"/>
      <c r="C436" s="16"/>
      <c r="D436" s="16"/>
      <c r="AB436" s="45"/>
      <c r="AC436" s="45"/>
      <c r="AD436" s="239"/>
      <c r="AE436" s="243"/>
      <c r="AF436" s="45"/>
      <c r="AG436" s="45"/>
      <c r="AH436" s="243"/>
      <c r="AI436" s="12"/>
    </row>
    <row r="437" spans="1:40" s="9" customFormat="1" ht="15" customHeight="1" x14ac:dyDescent="0.15">
      <c r="A437" s="25"/>
      <c r="B437" s="25"/>
      <c r="C437" s="16"/>
      <c r="D437" s="16"/>
      <c r="E437" s="46" t="s">
        <v>662</v>
      </c>
      <c r="F437" s="45"/>
      <c r="G437" s="45"/>
      <c r="H437" s="45"/>
      <c r="I437" s="45"/>
      <c r="J437" s="45"/>
      <c r="K437" s="45"/>
      <c r="L437" s="45"/>
      <c r="M437" s="45"/>
      <c r="N437" s="45"/>
      <c r="O437" s="58" t="s">
        <v>252</v>
      </c>
      <c r="P437" s="47" t="s">
        <v>0</v>
      </c>
      <c r="Q437" s="443" t="s">
        <v>253</v>
      </c>
      <c r="R437" s="443"/>
      <c r="S437" s="443"/>
      <c r="T437" s="443"/>
      <c r="U437" s="443"/>
      <c r="V437" s="39" t="s">
        <v>26</v>
      </c>
      <c r="W437" s="468">
        <v>0</v>
      </c>
      <c r="X437" s="469"/>
      <c r="Y437" s="469"/>
      <c r="Z437" s="45"/>
      <c r="AA437" s="45"/>
      <c r="AC437" s="45"/>
      <c r="AD437" s="239" t="s">
        <v>661</v>
      </c>
      <c r="AE437" s="243"/>
      <c r="AF437" s="45"/>
      <c r="AG437" s="45"/>
      <c r="AH437" s="243"/>
      <c r="AI437" s="12"/>
    </row>
    <row r="438" spans="1:40" s="9" customFormat="1" ht="15" customHeight="1" x14ac:dyDescent="0.15">
      <c r="A438" s="25"/>
      <c r="B438" s="25"/>
      <c r="C438" s="16"/>
      <c r="D438" s="16"/>
      <c r="E438" s="46" t="s">
        <v>254</v>
      </c>
      <c r="F438" s="45"/>
      <c r="G438" s="45"/>
      <c r="H438" s="45"/>
      <c r="I438" s="45"/>
      <c r="J438" s="45"/>
      <c r="K438" s="45"/>
      <c r="L438" s="45"/>
      <c r="M438" s="45"/>
      <c r="N438" s="45"/>
      <c r="O438" s="58" t="s">
        <v>252</v>
      </c>
      <c r="P438" s="47" t="s">
        <v>0</v>
      </c>
      <c r="Q438" s="473">
        <v>1.25</v>
      </c>
      <c r="R438" s="474"/>
      <c r="S438" s="474"/>
      <c r="T438" s="45"/>
      <c r="Z438" s="45"/>
      <c r="AA438" s="45"/>
      <c r="AC438" s="45"/>
      <c r="AD438" s="239" t="s">
        <v>261</v>
      </c>
      <c r="AE438" s="243"/>
      <c r="AF438" s="45"/>
      <c r="AG438" s="45"/>
      <c r="AH438" s="243"/>
      <c r="AI438" s="12"/>
    </row>
    <row r="439" spans="1:40" s="9" customFormat="1" ht="15" customHeight="1" x14ac:dyDescent="0.15">
      <c r="A439" s="25"/>
      <c r="B439" s="25"/>
      <c r="C439" s="16"/>
      <c r="D439" s="16"/>
      <c r="E439" s="46" t="s">
        <v>255</v>
      </c>
      <c r="F439" s="45"/>
      <c r="G439" s="45"/>
      <c r="H439" s="45"/>
      <c r="I439" s="45"/>
      <c r="J439" s="45"/>
      <c r="K439" s="45"/>
      <c r="L439" s="45"/>
      <c r="M439" s="45"/>
      <c r="N439" s="45"/>
      <c r="O439" s="58" t="s">
        <v>256</v>
      </c>
      <c r="P439" s="47" t="s">
        <v>0</v>
      </c>
      <c r="Q439" s="46" t="s">
        <v>257</v>
      </c>
      <c r="R439" s="45"/>
      <c r="S439" s="45"/>
      <c r="T439" s="45"/>
      <c r="U439" s="45"/>
      <c r="V439" s="39" t="s">
        <v>26</v>
      </c>
      <c r="W439" s="468">
        <v>0</v>
      </c>
      <c r="X439" s="469"/>
      <c r="Y439" s="469"/>
      <c r="Z439" s="45"/>
      <c r="AA439" s="45"/>
      <c r="AC439" s="45"/>
      <c r="AD439" s="239" t="s">
        <v>262</v>
      </c>
      <c r="AE439" s="243"/>
      <c r="AF439" s="45"/>
      <c r="AG439" s="45"/>
      <c r="AH439" s="243"/>
      <c r="AI439" s="12"/>
    </row>
    <row r="440" spans="1:40" s="9" customFormat="1" ht="15" customHeight="1" x14ac:dyDescent="0.15">
      <c r="A440" s="25"/>
      <c r="B440" s="25"/>
      <c r="C440" s="16"/>
      <c r="D440" s="16"/>
      <c r="E440" s="152" t="s">
        <v>663</v>
      </c>
      <c r="F440" s="45"/>
      <c r="G440" s="45"/>
      <c r="H440" s="45"/>
      <c r="I440" s="45"/>
      <c r="J440" s="45"/>
      <c r="K440" s="45"/>
      <c r="L440" s="45"/>
      <c r="M440" s="45"/>
      <c r="N440" s="45"/>
      <c r="O440" s="58" t="s">
        <v>252</v>
      </c>
      <c r="P440" s="47" t="s">
        <v>0</v>
      </c>
      <c r="Q440" s="473">
        <v>1</v>
      </c>
      <c r="R440" s="474"/>
      <c r="S440" s="474"/>
      <c r="T440" s="45"/>
      <c r="Z440" s="45"/>
      <c r="AA440" s="45"/>
      <c r="AC440" s="45"/>
      <c r="AD440" s="239" t="s">
        <v>665</v>
      </c>
      <c r="AE440" s="243"/>
      <c r="AF440" s="45"/>
      <c r="AG440" s="45"/>
      <c r="AH440" s="243"/>
      <c r="AI440" s="12"/>
    </row>
    <row r="441" spans="1:40" s="9" customFormat="1" ht="15" customHeight="1" x14ac:dyDescent="0.15">
      <c r="A441" s="25"/>
      <c r="B441" s="25"/>
      <c r="C441" s="16"/>
      <c r="D441" s="16"/>
      <c r="E441" s="152" t="s">
        <v>664</v>
      </c>
      <c r="F441" s="45"/>
      <c r="G441" s="45"/>
      <c r="H441" s="45"/>
      <c r="I441" s="45"/>
      <c r="J441" s="45"/>
      <c r="K441" s="45"/>
      <c r="L441" s="45"/>
      <c r="M441" s="45"/>
      <c r="N441" s="45"/>
      <c r="O441" s="58" t="s">
        <v>252</v>
      </c>
      <c r="P441" s="47" t="s">
        <v>0</v>
      </c>
      <c r="Q441" s="693">
        <v>0</v>
      </c>
      <c r="R441" s="694"/>
      <c r="S441" s="694"/>
      <c r="T441" s="45"/>
      <c r="Z441" s="45"/>
      <c r="AA441" s="45"/>
      <c r="AC441" s="45"/>
      <c r="AD441" s="239" t="s">
        <v>666</v>
      </c>
      <c r="AE441" s="243"/>
      <c r="AF441" s="45"/>
      <c r="AG441" s="45"/>
      <c r="AH441" s="243"/>
      <c r="AI441" s="12"/>
    </row>
    <row r="442" spans="1:40" s="9" customFormat="1" ht="15" customHeight="1" x14ac:dyDescent="0.15">
      <c r="A442" s="25"/>
      <c r="B442" s="25"/>
      <c r="C442" s="16"/>
      <c r="D442" s="16"/>
      <c r="E442" s="152"/>
      <c r="F442" s="45"/>
      <c r="G442" s="45"/>
      <c r="H442" s="45"/>
      <c r="I442" s="45"/>
      <c r="J442" s="45"/>
      <c r="K442" s="45"/>
      <c r="L442" s="45"/>
      <c r="M442" s="45"/>
      <c r="N442" s="45"/>
      <c r="O442" s="45"/>
      <c r="P442" s="45"/>
      <c r="Q442" s="45"/>
      <c r="R442" s="45"/>
      <c r="S442" s="45"/>
      <c r="T442" s="45"/>
      <c r="U442" s="45"/>
      <c r="V442" s="45"/>
      <c r="W442" s="45"/>
      <c r="X442" s="45"/>
      <c r="Y442" s="45"/>
      <c r="Z442" s="45"/>
      <c r="AA442" s="45"/>
      <c r="AC442" s="45"/>
      <c r="AD442" s="239"/>
      <c r="AE442" s="243"/>
      <c r="AF442" s="45"/>
      <c r="AG442" s="45"/>
      <c r="AH442" s="243"/>
      <c r="AI442" s="12"/>
    </row>
    <row r="443" spans="1:40" s="9" customFormat="1" ht="15" customHeight="1" x14ac:dyDescent="0.15">
      <c r="A443" s="25"/>
      <c r="B443" s="25"/>
      <c r="C443" s="16"/>
      <c r="D443" s="16"/>
      <c r="E443" s="112" t="s">
        <v>258</v>
      </c>
      <c r="F443" s="47" t="s">
        <v>0</v>
      </c>
      <c r="G443" s="425"/>
      <c r="H443" s="426"/>
      <c r="I443" s="426"/>
      <c r="J443" s="125" t="s">
        <v>259</v>
      </c>
      <c r="K443" s="125" t="s">
        <v>260</v>
      </c>
      <c r="L443" s="125"/>
      <c r="M443" s="119"/>
      <c r="N443" s="133"/>
      <c r="P443" s="145"/>
      <c r="Q443" s="146"/>
      <c r="R443" s="146"/>
      <c r="S443" s="146"/>
      <c r="T443" s="133"/>
      <c r="U443" s="125"/>
      <c r="V443" s="125"/>
      <c r="AC443" s="45"/>
      <c r="AD443" s="239" t="s">
        <v>264</v>
      </c>
      <c r="AE443" s="243"/>
      <c r="AF443" s="45"/>
      <c r="AG443" s="45"/>
      <c r="AH443" s="243"/>
      <c r="AI443" s="12"/>
    </row>
    <row r="444" spans="1:40" s="9" customFormat="1" ht="15" customHeight="1" x14ac:dyDescent="0.15">
      <c r="A444" s="25"/>
      <c r="B444" s="25"/>
      <c r="C444" s="16"/>
      <c r="D444" s="16"/>
      <c r="K444" s="93" t="s">
        <v>266</v>
      </c>
      <c r="AC444" s="45"/>
      <c r="AD444" s="239">
        <v>1</v>
      </c>
      <c r="AE444" s="243"/>
      <c r="AF444" s="45"/>
      <c r="AG444" s="45"/>
      <c r="AH444" s="243"/>
      <c r="AI444" s="12"/>
    </row>
    <row r="445" spans="1:40" s="9" customFormat="1" ht="15" customHeight="1" x14ac:dyDescent="0.15">
      <c r="A445" s="25"/>
      <c r="B445" s="25"/>
      <c r="C445" s="16"/>
      <c r="D445" s="16"/>
      <c r="K445" s="93"/>
      <c r="AC445" s="45"/>
      <c r="AD445" s="239"/>
      <c r="AE445" s="243"/>
      <c r="AF445" s="45"/>
      <c r="AG445" s="45"/>
      <c r="AH445" s="243"/>
      <c r="AI445" s="12"/>
    </row>
    <row r="446" spans="1:40" s="9" customFormat="1" ht="15" customHeight="1" x14ac:dyDescent="0.15">
      <c r="A446" s="25"/>
      <c r="B446" s="288" t="s">
        <v>940</v>
      </c>
      <c r="C446" s="16"/>
      <c r="D446" s="16"/>
      <c r="G446" s="62" t="str">
        <f>IF(DgnCode="KSCE-LSD15","(도로교한계상태설계법 5.12.6.3)","(KDS 24 14 21 : 2021 4.6.6.3)")</f>
        <v>(도로교한계상태설계법 5.12.6.3)</v>
      </c>
      <c r="K446" s="93"/>
      <c r="AC446" s="45"/>
      <c r="AD446" s="256" t="s">
        <v>772</v>
      </c>
      <c r="AE446" s="243"/>
      <c r="AF446" s="45"/>
      <c r="AG446" s="45"/>
      <c r="AH446" s="243"/>
      <c r="AI446" s="12"/>
      <c r="AN446" s="327"/>
    </row>
    <row r="447" spans="1:40" s="9" customFormat="1" ht="15" customHeight="1" x14ac:dyDescent="0.15">
      <c r="A447" s="25"/>
      <c r="B447" s="17" t="s">
        <v>757</v>
      </c>
      <c r="C447" s="17"/>
      <c r="D447" s="17"/>
      <c r="E447" s="123"/>
      <c r="F447" s="123"/>
      <c r="G447" s="62"/>
      <c r="H447" s="123"/>
      <c r="I447" s="123"/>
      <c r="J447" s="123"/>
      <c r="K447" s="62"/>
      <c r="L447" s="123"/>
      <c r="M447" s="123"/>
      <c r="N447" s="123"/>
      <c r="O447" s="123"/>
      <c r="P447" s="702"/>
      <c r="Q447" s="702"/>
      <c r="T447" s="123"/>
      <c r="U447" s="123"/>
      <c r="V447" s="123"/>
      <c r="W447" s="123"/>
      <c r="X447" s="123"/>
      <c r="Y447" s="123"/>
      <c r="Z447" s="123"/>
      <c r="AA447" s="123"/>
      <c r="AB447" s="123"/>
      <c r="AC447" s="45"/>
      <c r="AD447" s="284" t="s">
        <v>773</v>
      </c>
      <c r="AE447" s="243"/>
      <c r="AF447" s="45"/>
      <c r="AG447" s="45"/>
      <c r="AH447" s="243"/>
      <c r="AI447" s="12"/>
    </row>
    <row r="448" spans="1:40" s="9" customFormat="1" ht="15" customHeight="1" x14ac:dyDescent="0.15">
      <c r="A448" s="25"/>
      <c r="B448" s="27"/>
      <c r="C448" s="21" t="s">
        <v>758</v>
      </c>
      <c r="D448" s="22" t="s">
        <v>0</v>
      </c>
      <c r="E448" s="703" t="s">
        <v>759</v>
      </c>
      <c r="F448" s="703"/>
      <c r="G448" s="703"/>
      <c r="H448" s="262" t="s">
        <v>0</v>
      </c>
      <c r="I448" s="414">
        <v>0</v>
      </c>
      <c r="J448" s="414"/>
      <c r="K448" s="414"/>
      <c r="L448" s="17" t="s">
        <v>136</v>
      </c>
      <c r="M448" s="240" t="str">
        <f>IF(I448&lt;=Q448,"≤","&gt;")</f>
        <v>≤</v>
      </c>
      <c r="N448" s="706" t="s">
        <v>760</v>
      </c>
      <c r="O448" s="706"/>
      <c r="P448" s="706"/>
      <c r="Q448" s="414">
        <v>0</v>
      </c>
      <c r="R448" s="414"/>
      <c r="S448" s="414"/>
      <c r="T448" s="17" t="s">
        <v>136</v>
      </c>
      <c r="U448" s="17"/>
      <c r="V448" s="414"/>
      <c r="W448" s="414"/>
      <c r="X448" s="414"/>
      <c r="Y448" s="17"/>
      <c r="Z448" s="483" t="str">
        <f>IF(I448&lt;=Q448,"...... OK", "...... NG")</f>
        <v>...... OK</v>
      </c>
      <c r="AA448" s="484"/>
      <c r="AB448" s="484"/>
      <c r="AC448" s="45"/>
      <c r="AD448" s="284">
        <v>1</v>
      </c>
      <c r="AE448" s="243"/>
      <c r="AF448" s="45"/>
      <c r="AG448" s="45"/>
      <c r="AH448" s="243"/>
      <c r="AI448" s="12"/>
    </row>
    <row r="449" spans="1:40" s="9" customFormat="1" ht="15" customHeight="1" x14ac:dyDescent="0.15">
      <c r="A449" s="25"/>
      <c r="B449" s="27"/>
      <c r="C449" s="17"/>
      <c r="F449" s="254"/>
      <c r="G449" s="62"/>
      <c r="H449" s="123"/>
      <c r="I449" s="253"/>
      <c r="J449" s="123"/>
      <c r="K449" s="62"/>
      <c r="L449" s="123"/>
      <c r="M449" s="123"/>
      <c r="N449" s="123"/>
      <c r="O449" s="123"/>
      <c r="P449" s="123"/>
      <c r="Q449" s="123"/>
      <c r="R449" s="123"/>
      <c r="S449" s="123"/>
      <c r="T449" s="123"/>
      <c r="U449" s="123"/>
      <c r="V449" s="123"/>
      <c r="W449" s="123"/>
      <c r="X449" s="123"/>
      <c r="Y449" s="123"/>
      <c r="Z449" s="251"/>
      <c r="AA449" s="252"/>
      <c r="AB449" s="252"/>
      <c r="AC449" s="45"/>
      <c r="AD449" s="239"/>
      <c r="AE449" s="243"/>
      <c r="AF449" s="45"/>
      <c r="AG449" s="45"/>
      <c r="AH449" s="243"/>
      <c r="AI449" s="12"/>
    </row>
    <row r="450" spans="1:40" s="9" customFormat="1" ht="15" customHeight="1" x14ac:dyDescent="0.15">
      <c r="A450" s="25"/>
      <c r="B450" s="17" t="s">
        <v>761</v>
      </c>
      <c r="C450" s="17"/>
      <c r="D450" s="17"/>
      <c r="E450" s="62"/>
      <c r="F450" s="254"/>
      <c r="G450" s="62"/>
      <c r="H450" s="123"/>
      <c r="I450" s="253"/>
      <c r="J450" s="123"/>
      <c r="K450" s="62"/>
      <c r="L450" s="123"/>
      <c r="M450" s="123"/>
      <c r="N450" s="123"/>
      <c r="O450" s="123"/>
      <c r="P450" s="123"/>
      <c r="Q450" s="123"/>
      <c r="R450" s="123"/>
      <c r="S450" s="123"/>
      <c r="T450" s="123"/>
      <c r="U450" s="123"/>
      <c r="V450" s="123"/>
      <c r="W450" s="123"/>
      <c r="X450" s="123"/>
      <c r="Y450" s="123"/>
      <c r="Z450" s="251"/>
      <c r="AA450" s="252"/>
      <c r="AB450" s="252"/>
      <c r="AC450" s="45"/>
      <c r="AD450" s="284" t="s">
        <v>934</v>
      </c>
      <c r="AE450" s="243"/>
      <c r="AF450" s="45"/>
      <c r="AG450" s="45"/>
      <c r="AH450" s="243"/>
      <c r="AI450" s="12"/>
    </row>
    <row r="451" spans="1:40" s="9" customFormat="1" ht="15" customHeight="1" x14ac:dyDescent="0.15">
      <c r="A451" s="25"/>
      <c r="B451" s="25"/>
      <c r="C451" s="96" t="s">
        <v>275</v>
      </c>
      <c r="D451" s="126" t="s">
        <v>0</v>
      </c>
      <c r="E451" s="137" t="s">
        <v>276</v>
      </c>
      <c r="F451" s="66"/>
      <c r="G451" s="125"/>
      <c r="H451" s="125"/>
      <c r="I451" s="66"/>
      <c r="J451" s="125"/>
      <c r="K451" s="130"/>
      <c r="L451" s="131"/>
      <c r="M451" s="153" t="s">
        <v>0</v>
      </c>
      <c r="N451" s="410">
        <v>0</v>
      </c>
      <c r="O451" s="410"/>
      <c r="P451" s="410"/>
      <c r="Q451" s="149" t="s">
        <v>277</v>
      </c>
      <c r="R451" s="154" t="str">
        <f>IF(N451&gt;=U451,"≥","&lt;")</f>
        <v>≥</v>
      </c>
      <c r="S451" s="21" t="s">
        <v>762</v>
      </c>
      <c r="T451" s="159" t="s">
        <v>0</v>
      </c>
      <c r="U451" s="414">
        <v>0</v>
      </c>
      <c r="V451" s="414"/>
      <c r="W451" s="414"/>
      <c r="X451" s="17" t="s">
        <v>136</v>
      </c>
      <c r="Y451" s="149"/>
      <c r="Z451" s="424" t="str">
        <f>IF(N451&gt;=U451,"...... OK", "...... NG")</f>
        <v>...... OK</v>
      </c>
      <c r="AA451" s="463"/>
      <c r="AB451" s="463"/>
      <c r="AD451" s="286">
        <v>1</v>
      </c>
      <c r="AE451" s="12"/>
      <c r="AH451" s="12"/>
      <c r="AI451" s="12"/>
    </row>
    <row r="452" spans="1:40" s="9" customFormat="1" ht="15" customHeight="1" x14ac:dyDescent="0.15">
      <c r="A452" s="25"/>
      <c r="B452" s="25"/>
      <c r="C452" s="96"/>
      <c r="D452" s="126"/>
      <c r="E452" s="137"/>
      <c r="F452" s="66"/>
      <c r="G452" s="125"/>
      <c r="H452" s="125"/>
      <c r="I452" s="66"/>
      <c r="J452" s="125"/>
      <c r="K452" s="130"/>
      <c r="L452" s="131"/>
      <c r="M452" s="153"/>
      <c r="N452" s="323"/>
      <c r="O452" s="323"/>
      <c r="P452" s="323"/>
      <c r="Q452" s="149"/>
      <c r="R452" s="154"/>
      <c r="S452" s="21"/>
      <c r="T452" s="159"/>
      <c r="U452" s="326"/>
      <c r="V452" s="326"/>
      <c r="W452" s="326"/>
      <c r="X452" s="17"/>
      <c r="Y452" s="149"/>
      <c r="Z452" s="91"/>
      <c r="AA452" s="188"/>
      <c r="AB452" s="188"/>
      <c r="AE452" s="12"/>
      <c r="AH452" s="12"/>
      <c r="AI452" s="12"/>
    </row>
    <row r="453" spans="1:40" s="9" customFormat="1" ht="15" customHeight="1" x14ac:dyDescent="0.15">
      <c r="A453" s="25"/>
      <c r="B453" s="17" t="s">
        <v>761</v>
      </c>
      <c r="C453" s="17"/>
      <c r="D453" s="17"/>
      <c r="E453" s="62"/>
      <c r="F453" s="254"/>
      <c r="G453" s="62"/>
      <c r="H453" s="123"/>
      <c r="I453" s="253"/>
      <c r="J453" s="123"/>
      <c r="K453" s="62"/>
      <c r="L453" s="123"/>
      <c r="M453" s="123"/>
      <c r="N453" s="123"/>
      <c r="O453" s="123"/>
      <c r="P453" s="123"/>
      <c r="Q453" s="123"/>
      <c r="R453" s="123"/>
      <c r="S453" s="123"/>
      <c r="T453" s="123"/>
      <c r="U453" s="123"/>
      <c r="V453" s="123"/>
      <c r="W453" s="123"/>
      <c r="X453" s="123"/>
      <c r="Y453" s="123"/>
      <c r="Z453" s="251"/>
      <c r="AA453" s="252"/>
      <c r="AB453" s="252"/>
      <c r="AC453" s="45"/>
      <c r="AD453" s="286" t="s">
        <v>936</v>
      </c>
      <c r="AE453" s="12"/>
      <c r="AH453" s="12"/>
      <c r="AI453" s="12"/>
    </row>
    <row r="454" spans="1:40" s="9" customFormat="1" ht="15" customHeight="1" x14ac:dyDescent="0.15">
      <c r="A454" s="25"/>
      <c r="B454" s="25"/>
      <c r="C454" s="96" t="s">
        <v>275</v>
      </c>
      <c r="D454" s="126" t="s">
        <v>0</v>
      </c>
      <c r="E454" s="137" t="s">
        <v>935</v>
      </c>
      <c r="F454" s="66"/>
      <c r="G454" s="125"/>
      <c r="H454" s="125"/>
      <c r="I454" s="66"/>
      <c r="J454" s="125"/>
      <c r="K454" s="130"/>
      <c r="L454" s="131"/>
      <c r="M454" s="153" t="s">
        <v>0</v>
      </c>
      <c r="N454" s="410">
        <v>0</v>
      </c>
      <c r="O454" s="410"/>
      <c r="P454" s="410"/>
      <c r="Q454" s="149" t="s">
        <v>277</v>
      </c>
      <c r="R454" s="154" t="str">
        <f>IF(N454&gt;=U454,"≥","&lt;")</f>
        <v>≥</v>
      </c>
      <c r="S454" s="21" t="s">
        <v>762</v>
      </c>
      <c r="T454" s="159" t="s">
        <v>0</v>
      </c>
      <c r="U454" s="414">
        <v>0</v>
      </c>
      <c r="V454" s="414"/>
      <c r="W454" s="414"/>
      <c r="X454" s="17" t="s">
        <v>136</v>
      </c>
      <c r="Y454" s="149"/>
      <c r="Z454" s="424" t="str">
        <f>IF(N454&gt;=U454,"...... OK", "...... NG")</f>
        <v>...... OK</v>
      </c>
      <c r="AA454" s="463"/>
      <c r="AB454" s="463"/>
      <c r="AD454" s="286"/>
      <c r="AE454" s="12"/>
      <c r="AH454" s="12"/>
      <c r="AI454" s="12"/>
    </row>
    <row r="455" spans="1:40" s="9" customFormat="1" ht="15" customHeight="1" x14ac:dyDescent="0.15">
      <c r="A455" s="25"/>
      <c r="B455" s="25"/>
      <c r="C455" s="16"/>
      <c r="D455" s="16"/>
      <c r="K455" s="93"/>
      <c r="AD455" s="23"/>
      <c r="AE455" s="12"/>
      <c r="AH455" s="12"/>
      <c r="AI455" s="12"/>
    </row>
    <row r="456" spans="1:40" s="9" customFormat="1" ht="15" customHeight="1" x14ac:dyDescent="0.15">
      <c r="A456" s="25"/>
      <c r="B456" s="319" t="s">
        <v>941</v>
      </c>
      <c r="C456" s="16"/>
      <c r="D456" s="16"/>
      <c r="G456" s="62" t="str">
        <f>IF(DgnCode="KSCE-LSD15","(도로교한계상태설계법 5.12.2.6)","(KDS 24 14 21 : 2021 4.6.2.5)")</f>
        <v>(도로교한계상태설계법 5.12.2.6)</v>
      </c>
      <c r="K456" s="93"/>
      <c r="AD456" s="318" t="s">
        <v>929</v>
      </c>
      <c r="AE456" s="12"/>
      <c r="AH456" s="12"/>
      <c r="AI456" s="12"/>
      <c r="AN456" s="327"/>
    </row>
    <row r="457" spans="1:40" s="9" customFormat="1" ht="15" customHeight="1" x14ac:dyDescent="0.15">
      <c r="A457" s="25"/>
      <c r="B457" s="17" t="s">
        <v>928</v>
      </c>
      <c r="I457" s="62"/>
      <c r="U457" s="66"/>
      <c r="V457" s="66"/>
      <c r="W457" s="137"/>
      <c r="X457" s="137"/>
      <c r="Y457" s="125"/>
      <c r="Z457" s="125"/>
      <c r="AA457" s="125"/>
      <c r="AB457" s="149"/>
      <c r="AC457" s="2"/>
      <c r="AD457" s="318" t="s">
        <v>927</v>
      </c>
      <c r="AE457" s="12"/>
      <c r="AH457" s="12"/>
      <c r="AI457" s="12"/>
    </row>
    <row r="458" spans="1:40" s="9" customFormat="1" ht="15" customHeight="1" x14ac:dyDescent="0.15">
      <c r="A458" s="25"/>
      <c r="C458" s="317" t="s">
        <v>907</v>
      </c>
      <c r="D458" s="136" t="s">
        <v>908</v>
      </c>
      <c r="E458" s="309" t="s">
        <v>909</v>
      </c>
      <c r="F458" s="53"/>
      <c r="G458" s="309"/>
      <c r="H458" s="53"/>
      <c r="I458" s="53"/>
      <c r="J458" s="310" t="s">
        <v>908</v>
      </c>
      <c r="K458" s="432">
        <v>0</v>
      </c>
      <c r="L458" s="432"/>
      <c r="M458" s="432"/>
      <c r="V458" s="66"/>
      <c r="W458" s="137"/>
      <c r="X458" s="137"/>
      <c r="Y458" s="125"/>
      <c r="Z458" s="125"/>
      <c r="AA458" s="125"/>
      <c r="AB458" s="149"/>
      <c r="AC458" s="2"/>
      <c r="AD458" s="318">
        <v>1</v>
      </c>
      <c r="AE458" s="12"/>
      <c r="AH458" s="12"/>
      <c r="AI458" s="12"/>
    </row>
    <row r="459" spans="1:40" s="9" customFormat="1" ht="15" customHeight="1" x14ac:dyDescent="0.15">
      <c r="A459" s="25"/>
      <c r="C459" s="315" t="s">
        <v>910</v>
      </c>
      <c r="D459" s="311" t="s">
        <v>908</v>
      </c>
      <c r="E459" s="66" t="s">
        <v>911</v>
      </c>
      <c r="F459" s="66"/>
      <c r="G459" s="53"/>
      <c r="H459" s="53"/>
      <c r="I459" s="66"/>
      <c r="J459" s="310" t="s">
        <v>908</v>
      </c>
      <c r="K459" s="432">
        <v>0</v>
      </c>
      <c r="L459" s="432"/>
      <c r="M459" s="432"/>
      <c r="O459" s="262" t="str">
        <f>IF(K459&gt;=S459,"≥","&lt;")</f>
        <v>≥</v>
      </c>
      <c r="P459" s="53" t="s">
        <v>912</v>
      </c>
      <c r="Q459" s="19"/>
      <c r="R459" s="310" t="s">
        <v>908</v>
      </c>
      <c r="S459" s="432">
        <f>K458</f>
        <v>0</v>
      </c>
      <c r="T459" s="432"/>
      <c r="U459" s="432"/>
      <c r="V459" s="53"/>
      <c r="W459" s="312"/>
      <c r="X459" s="312"/>
      <c r="Y459" s="2"/>
      <c r="Z459" s="428" t="str">
        <f>IF(K459&gt;=S459,"...... OK","...... NG")</f>
        <v>...... OK</v>
      </c>
      <c r="AA459" s="428"/>
      <c r="AB459" s="428"/>
      <c r="AC459" s="2"/>
      <c r="AD459" s="318">
        <v>2</v>
      </c>
      <c r="AE459" s="12"/>
      <c r="AH459" s="12"/>
      <c r="AI459" s="12"/>
    </row>
    <row r="460" spans="1:40" s="9" customFormat="1" ht="15" customHeight="1" x14ac:dyDescent="0.15">
      <c r="A460" s="25"/>
      <c r="C460" s="53" t="s">
        <v>913</v>
      </c>
      <c r="D460" s="310" t="s">
        <v>908</v>
      </c>
      <c r="E460" s="313" t="s">
        <v>914</v>
      </c>
      <c r="F460" s="313"/>
      <c r="G460" s="313"/>
      <c r="H460" s="313"/>
      <c r="I460" s="313"/>
      <c r="J460" s="2"/>
      <c r="K460" s="310" t="s">
        <v>908</v>
      </c>
      <c r="L460" s="429">
        <v>0</v>
      </c>
      <c r="M460" s="429"/>
      <c r="N460" s="429"/>
      <c r="O460" s="314" t="s">
        <v>915</v>
      </c>
      <c r="P460" s="262" t="str">
        <f>IF(L460&gt;=S460,"≥","&lt;")</f>
        <v>≥</v>
      </c>
      <c r="Q460" s="136" t="s">
        <v>916</v>
      </c>
      <c r="R460" s="310" t="s">
        <v>908</v>
      </c>
      <c r="S460" s="430">
        <v>0</v>
      </c>
      <c r="T460" s="430"/>
      <c r="U460" s="430"/>
      <c r="V460" s="58" t="s">
        <v>918</v>
      </c>
      <c r="W460" s="19"/>
      <c r="X460" s="125"/>
      <c r="Y460" s="125"/>
      <c r="Z460" s="428" t="str">
        <f>IF(L460&gt;=S460,"...... OK","...... NG")</f>
        <v>...... OK</v>
      </c>
      <c r="AA460" s="428"/>
      <c r="AB460" s="428"/>
      <c r="AC460" s="2"/>
      <c r="AD460" s="318">
        <v>3</v>
      </c>
      <c r="AE460" s="12"/>
      <c r="AH460" s="12"/>
      <c r="AI460" s="12"/>
    </row>
    <row r="461" spans="1:40" s="9" customFormat="1" ht="15" customHeight="1" x14ac:dyDescent="0.15">
      <c r="A461" s="25"/>
      <c r="C461" s="53" t="s">
        <v>236</v>
      </c>
      <c r="D461" s="310"/>
      <c r="E461" s="53" t="s">
        <v>919</v>
      </c>
      <c r="F461" s="136" t="s">
        <v>28</v>
      </c>
      <c r="G461" s="448" t="s">
        <v>920</v>
      </c>
      <c r="H461" s="448"/>
      <c r="I461" s="448"/>
      <c r="J461" s="448"/>
      <c r="K461" s="448"/>
      <c r="L461" s="53"/>
      <c r="M461" s="67"/>
      <c r="N461" s="310"/>
      <c r="O461" s="67"/>
      <c r="P461" s="67"/>
      <c r="Q461" s="310" t="s">
        <v>0</v>
      </c>
      <c r="R461" s="449">
        <f>S460</f>
        <v>0</v>
      </c>
      <c r="S461" s="449"/>
      <c r="T461" s="449"/>
      <c r="U461" s="58" t="s">
        <v>917</v>
      </c>
      <c r="V461" s="58"/>
      <c r="W461" s="125"/>
      <c r="X461" s="125"/>
      <c r="Y461" s="316"/>
      <c r="AD461" s="318">
        <v>4</v>
      </c>
      <c r="AE461" s="12"/>
      <c r="AH461" s="12"/>
      <c r="AI461" s="12"/>
    </row>
    <row r="462" spans="1:40" s="9" customFormat="1" ht="15" customHeight="1" x14ac:dyDescent="0.15">
      <c r="A462" s="25"/>
      <c r="B462" s="18"/>
      <c r="C462" s="18"/>
      <c r="D462" s="18"/>
      <c r="E462" s="58" t="s">
        <v>921</v>
      </c>
      <c r="F462" s="136" t="s">
        <v>28</v>
      </c>
      <c r="G462" s="53" t="s">
        <v>922</v>
      </c>
      <c r="H462" s="53"/>
      <c r="I462" s="53"/>
      <c r="J462" s="53"/>
      <c r="K462" s="53"/>
      <c r="L462" s="53"/>
      <c r="M462" s="67"/>
      <c r="N462" s="67"/>
      <c r="O462" s="67"/>
      <c r="P462" s="67"/>
      <c r="Q462" s="310" t="s">
        <v>0</v>
      </c>
      <c r="R462" s="450">
        <v>90</v>
      </c>
      <c r="S462" s="451"/>
      <c r="T462" s="451"/>
      <c r="U462" s="53" t="s">
        <v>923</v>
      </c>
      <c r="V462" s="18"/>
      <c r="W462" s="149"/>
      <c r="X462" s="149"/>
      <c r="Y462" s="149"/>
      <c r="AD462" s="318">
        <v>5</v>
      </c>
      <c r="AE462" s="12"/>
      <c r="AH462" s="12"/>
      <c r="AI462" s="12"/>
    </row>
    <row r="463" spans="1:40" s="9" customFormat="1" ht="15" customHeight="1" x14ac:dyDescent="0.15">
      <c r="A463" s="25"/>
      <c r="B463" s="18"/>
      <c r="C463" s="18"/>
      <c r="D463" s="18"/>
      <c r="E463" s="53" t="s">
        <v>924</v>
      </c>
      <c r="F463" s="136" t="s">
        <v>24</v>
      </c>
      <c r="G463" s="53" t="s">
        <v>925</v>
      </c>
      <c r="H463" s="53"/>
      <c r="I463" s="53"/>
      <c r="J463" s="53"/>
      <c r="K463" s="93"/>
      <c r="Q463" s="22" t="s">
        <v>0</v>
      </c>
      <c r="R463" s="430"/>
      <c r="S463" s="430"/>
      <c r="T463" s="430"/>
      <c r="U463" s="430"/>
      <c r="V463" s="53" t="s">
        <v>926</v>
      </c>
      <c r="W463" s="149"/>
      <c r="X463" s="149"/>
      <c r="Y463" s="149"/>
      <c r="AD463" s="318">
        <v>6</v>
      </c>
      <c r="AE463" s="12"/>
      <c r="AH463" s="12"/>
      <c r="AI463" s="12"/>
    </row>
    <row r="464" spans="1:40" s="9" customFormat="1" ht="15" customHeight="1" x14ac:dyDescent="0.15">
      <c r="A464" s="25"/>
      <c r="B464" s="25"/>
      <c r="C464" s="16"/>
      <c r="D464" s="16"/>
      <c r="K464" s="93"/>
      <c r="AD464" s="23"/>
      <c r="AE464" s="12"/>
      <c r="AH464" s="12"/>
      <c r="AI464" s="12"/>
    </row>
    <row r="465" spans="1:35" s="9" customFormat="1" ht="15" customHeight="1" x14ac:dyDescent="0.15">
      <c r="A465" s="25"/>
      <c r="B465" s="25"/>
      <c r="C465" s="16"/>
      <c r="D465" s="16"/>
      <c r="K465" s="93"/>
      <c r="AD465" s="23"/>
      <c r="AE465" s="12"/>
      <c r="AH465" s="12"/>
      <c r="AI465" s="12"/>
    </row>
    <row r="466" spans="1:35" s="9" customFormat="1" ht="15" customHeight="1" x14ac:dyDescent="0.15">
      <c r="A466" s="25"/>
      <c r="B466" s="25"/>
      <c r="C466" s="16"/>
      <c r="D466" s="16"/>
      <c r="AD466" s="23"/>
      <c r="AE466" s="12"/>
      <c r="AH466" s="12"/>
      <c r="AI466" s="12"/>
    </row>
    <row r="467" spans="1:35" s="9" customFormat="1" ht="15" customHeight="1" x14ac:dyDescent="0.15">
      <c r="A467" s="25"/>
      <c r="B467" s="27" t="s">
        <v>525</v>
      </c>
      <c r="C467" s="16"/>
      <c r="D467" s="16"/>
      <c r="H467" s="162" t="s">
        <v>796</v>
      </c>
      <c r="AD467" s="23" t="s">
        <v>352</v>
      </c>
      <c r="AE467" s="12"/>
      <c r="AH467" s="12"/>
      <c r="AI467" s="12"/>
    </row>
    <row r="468" spans="1:35" s="9" customFormat="1" ht="15" customHeight="1" x14ac:dyDescent="0.15">
      <c r="A468" s="25"/>
      <c r="B468" s="27" t="s">
        <v>431</v>
      </c>
      <c r="C468" s="16"/>
      <c r="D468" s="16"/>
      <c r="H468" s="162" t="s">
        <v>797</v>
      </c>
      <c r="AD468" s="23" t="s">
        <v>353</v>
      </c>
      <c r="AE468" s="12"/>
      <c r="AH468" s="12"/>
      <c r="AI468" s="12"/>
    </row>
    <row r="469" spans="1:35" s="9" customFormat="1" ht="15" customHeight="1" x14ac:dyDescent="0.15">
      <c r="A469" s="25"/>
      <c r="B469" s="148"/>
      <c r="C469" s="16"/>
      <c r="D469" s="16"/>
      <c r="AD469" s="23"/>
      <c r="AE469" s="12"/>
      <c r="AH469" s="12"/>
      <c r="AI469" s="12"/>
    </row>
    <row r="470" spans="1:35" s="9" customFormat="1" ht="15" customHeight="1" x14ac:dyDescent="0.15">
      <c r="A470" s="289"/>
      <c r="B470" s="290" t="s">
        <v>824</v>
      </c>
      <c r="C470" s="291"/>
      <c r="D470" s="291"/>
      <c r="E470" s="291"/>
      <c r="F470" s="291"/>
      <c r="G470" s="291"/>
      <c r="H470" s="291"/>
      <c r="I470" s="291"/>
      <c r="J470" s="291"/>
      <c r="K470" s="291"/>
      <c r="L470" s="292"/>
      <c r="M470" s="292"/>
      <c r="N470" s="292"/>
      <c r="O470" s="291"/>
      <c r="P470" s="291"/>
      <c r="Q470" s="291"/>
      <c r="R470" s="291"/>
      <c r="S470" s="291"/>
      <c r="T470" s="291"/>
      <c r="U470" s="291"/>
      <c r="V470" s="291"/>
      <c r="W470" s="291"/>
      <c r="X470" s="291"/>
      <c r="Y470" s="291"/>
      <c r="Z470" s="291"/>
      <c r="AA470" s="291"/>
      <c r="AB470" s="291"/>
      <c r="AC470" s="291"/>
      <c r="AD470" s="23"/>
      <c r="AE470" s="12"/>
      <c r="AH470" s="12"/>
      <c r="AI470" s="12"/>
    </row>
    <row r="471" spans="1:35" s="9" customFormat="1" ht="15" customHeight="1" x14ac:dyDescent="0.15">
      <c r="A471" s="25"/>
      <c r="B471" s="79" t="s">
        <v>147</v>
      </c>
      <c r="C471" s="16"/>
      <c r="D471" s="16"/>
      <c r="G471" s="123" t="s">
        <v>298</v>
      </c>
      <c r="H471" s="23" t="s">
        <v>769</v>
      </c>
      <c r="AD471" s="23"/>
      <c r="AE471" s="12"/>
      <c r="AH471" s="12"/>
      <c r="AI471" s="12"/>
    </row>
    <row r="472" spans="1:35" s="9" customFormat="1" ht="15" customHeight="1" x14ac:dyDescent="0.15">
      <c r="A472" s="25"/>
      <c r="B472" s="148"/>
      <c r="C472" s="16"/>
      <c r="D472" s="16"/>
      <c r="AE472" s="12"/>
      <c r="AH472" s="12"/>
      <c r="AI472" s="12"/>
    </row>
    <row r="473" spans="1:35" s="9" customFormat="1" ht="15" customHeight="1" x14ac:dyDescent="0.15">
      <c r="A473" s="25"/>
      <c r="B473" s="17" t="s">
        <v>785</v>
      </c>
      <c r="C473" s="149"/>
      <c r="D473" s="149"/>
      <c r="E473" s="149"/>
      <c r="F473" s="154"/>
      <c r="G473" s="149"/>
      <c r="J473" s="149"/>
      <c r="K473" s="149"/>
      <c r="L473" s="149"/>
      <c r="M473" s="149"/>
      <c r="N473" s="149"/>
      <c r="AD473" s="239" t="s">
        <v>788</v>
      </c>
      <c r="AE473" s="12"/>
      <c r="AH473" s="12"/>
      <c r="AI473" s="12"/>
    </row>
    <row r="474" spans="1:35" s="9" customFormat="1" ht="15" customHeight="1" x14ac:dyDescent="0.15">
      <c r="A474" s="25"/>
      <c r="B474" s="686" t="s">
        <v>774</v>
      </c>
      <c r="C474" s="687"/>
      <c r="D474" s="687"/>
      <c r="E474" s="687"/>
      <c r="F474" s="687"/>
      <c r="G474" s="687"/>
      <c r="H474" s="687"/>
      <c r="I474" s="687"/>
      <c r="J474" s="687"/>
      <c r="K474" s="687"/>
      <c r="L474" s="687"/>
      <c r="M474" s="687"/>
      <c r="N474" s="687"/>
      <c r="O474" s="687"/>
      <c r="P474" s="687"/>
      <c r="Q474" s="687"/>
      <c r="R474" s="687"/>
      <c r="S474" s="687"/>
      <c r="T474" s="690"/>
      <c r="U474" s="433" t="s">
        <v>337</v>
      </c>
      <c r="V474" s="434"/>
      <c r="W474" s="434"/>
      <c r="X474" s="434"/>
      <c r="Y474" s="434"/>
      <c r="Z474" s="434"/>
      <c r="AA474" s="434"/>
      <c r="AB474" s="435"/>
      <c r="AD474" s="23" t="s">
        <v>854</v>
      </c>
      <c r="AE474" s="12"/>
      <c r="AH474" s="12"/>
      <c r="AI474" s="12"/>
    </row>
    <row r="475" spans="1:35" s="9" customFormat="1" ht="15" customHeight="1" x14ac:dyDescent="0.15">
      <c r="A475" s="25"/>
      <c r="B475" s="684"/>
      <c r="C475" s="685"/>
      <c r="D475" s="685"/>
      <c r="E475" s="685"/>
      <c r="F475" s="685"/>
      <c r="G475" s="685"/>
      <c r="H475" s="685"/>
      <c r="I475" s="685"/>
      <c r="J475" s="685"/>
      <c r="K475" s="685"/>
      <c r="L475" s="685"/>
      <c r="M475" s="685"/>
      <c r="N475" s="685"/>
      <c r="O475" s="685"/>
      <c r="P475" s="685"/>
      <c r="Q475" s="685"/>
      <c r="R475" s="685"/>
      <c r="S475" s="685"/>
      <c r="T475" s="691"/>
      <c r="U475" s="436"/>
      <c r="V475" s="437"/>
      <c r="W475" s="437"/>
      <c r="X475" s="437"/>
      <c r="Y475" s="437"/>
      <c r="Z475" s="437"/>
      <c r="AA475" s="437"/>
      <c r="AB475" s="438"/>
      <c r="AD475" s="23">
        <v>1</v>
      </c>
      <c r="AE475" s="12"/>
      <c r="AH475" s="12"/>
      <c r="AI475" s="12"/>
    </row>
    <row r="476" spans="1:35" s="9" customFormat="1" ht="15" customHeight="1" x14ac:dyDescent="0.15">
      <c r="A476" s="25"/>
      <c r="B476" s="439"/>
      <c r="C476" s="440"/>
      <c r="D476" s="440"/>
      <c r="E476" s="440"/>
      <c r="F476" s="440"/>
      <c r="G476" s="440"/>
      <c r="H476" s="440"/>
      <c r="I476" s="440"/>
      <c r="J476" s="440"/>
      <c r="K476" s="440"/>
      <c r="L476" s="440"/>
      <c r="M476" s="440"/>
      <c r="N476" s="440"/>
      <c r="O476" s="440"/>
      <c r="P476" s="440"/>
      <c r="Q476" s="440"/>
      <c r="R476" s="440"/>
      <c r="S476" s="440"/>
      <c r="T476" s="441"/>
      <c r="U476" s="99"/>
      <c r="V476" s="100"/>
      <c r="W476" s="100"/>
      <c r="X476" s="100"/>
      <c r="Y476" s="101"/>
      <c r="Z476" s="101"/>
      <c r="AA476" s="101"/>
      <c r="AB476" s="102"/>
      <c r="AD476" s="23">
        <v>2</v>
      </c>
      <c r="AE476" s="12"/>
      <c r="AH476" s="12"/>
      <c r="AI476" s="12"/>
    </row>
    <row r="477" spans="1:35" s="9" customFormat="1" ht="15" customHeight="1" x14ac:dyDescent="0.15">
      <c r="A477" s="25"/>
      <c r="B477" s="442"/>
      <c r="C477" s="443"/>
      <c r="D477" s="443"/>
      <c r="E477" s="443"/>
      <c r="F477" s="443"/>
      <c r="G477" s="443"/>
      <c r="H477" s="443"/>
      <c r="I477" s="443"/>
      <c r="J477" s="443"/>
      <c r="K477" s="443"/>
      <c r="L477" s="443"/>
      <c r="M477" s="443"/>
      <c r="N477" s="443"/>
      <c r="O477" s="443"/>
      <c r="P477" s="443"/>
      <c r="Q477" s="443"/>
      <c r="R477" s="443"/>
      <c r="S477" s="443"/>
      <c r="T477" s="444"/>
      <c r="U477" s="411" t="s">
        <v>600</v>
      </c>
      <c r="V477" s="412"/>
      <c r="W477" s="112" t="s">
        <v>299</v>
      </c>
      <c r="X477" s="431"/>
      <c r="Y477" s="431"/>
      <c r="Z477" s="431"/>
      <c r="AA477" s="57" t="s">
        <v>338</v>
      </c>
      <c r="AB477" s="104"/>
      <c r="AD477" s="23">
        <v>3</v>
      </c>
      <c r="AE477" s="12"/>
      <c r="AH477" s="12"/>
      <c r="AI477" s="12"/>
    </row>
    <row r="478" spans="1:35" s="9" customFormat="1" ht="15" customHeight="1" x14ac:dyDescent="0.15">
      <c r="A478" s="25"/>
      <c r="B478" s="442"/>
      <c r="C478" s="443"/>
      <c r="D478" s="443"/>
      <c r="E478" s="443"/>
      <c r="F478" s="443"/>
      <c r="G478" s="443"/>
      <c r="H478" s="443"/>
      <c r="I478" s="443"/>
      <c r="J478" s="443"/>
      <c r="K478" s="443"/>
      <c r="L478" s="443"/>
      <c r="M478" s="443"/>
      <c r="N478" s="443"/>
      <c r="O478" s="443"/>
      <c r="P478" s="443"/>
      <c r="Q478" s="443"/>
      <c r="R478" s="443"/>
      <c r="S478" s="443"/>
      <c r="T478" s="444"/>
      <c r="U478" s="411" t="s">
        <v>726</v>
      </c>
      <c r="V478" s="412"/>
      <c r="W478" s="112" t="s">
        <v>299</v>
      </c>
      <c r="X478" s="431"/>
      <c r="Y478" s="431"/>
      <c r="Z478" s="431"/>
      <c r="AA478" s="57" t="s">
        <v>339</v>
      </c>
      <c r="AB478" s="104"/>
      <c r="AD478" s="23">
        <v>4</v>
      </c>
      <c r="AE478" s="12"/>
      <c r="AH478" s="12"/>
      <c r="AI478" s="12"/>
    </row>
    <row r="479" spans="1:35" s="9" customFormat="1" ht="15" customHeight="1" x14ac:dyDescent="0.15">
      <c r="A479" s="25"/>
      <c r="B479" s="442"/>
      <c r="C479" s="443"/>
      <c r="D479" s="443"/>
      <c r="E479" s="443"/>
      <c r="F479" s="443"/>
      <c r="G479" s="443"/>
      <c r="H479" s="443"/>
      <c r="I479" s="443"/>
      <c r="J479" s="443"/>
      <c r="K479" s="443"/>
      <c r="L479" s="443"/>
      <c r="M479" s="443"/>
      <c r="N479" s="443"/>
      <c r="O479" s="443"/>
      <c r="P479" s="443"/>
      <c r="Q479" s="443"/>
      <c r="R479" s="443"/>
      <c r="S479" s="443"/>
      <c r="T479" s="444"/>
      <c r="U479" s="411" t="s">
        <v>727</v>
      </c>
      <c r="V479" s="412"/>
      <c r="W479" s="112" t="s">
        <v>299</v>
      </c>
      <c r="X479" s="431"/>
      <c r="Y479" s="431"/>
      <c r="Z479" s="431"/>
      <c r="AA479" s="57" t="s">
        <v>339</v>
      </c>
      <c r="AB479" s="104"/>
      <c r="AD479" s="23">
        <v>5</v>
      </c>
      <c r="AE479" s="12"/>
      <c r="AH479" s="12"/>
      <c r="AI479" s="12"/>
    </row>
    <row r="480" spans="1:35" s="9" customFormat="1" ht="15" customHeight="1" x14ac:dyDescent="0.15">
      <c r="A480" s="25"/>
      <c r="B480" s="442"/>
      <c r="C480" s="443"/>
      <c r="D480" s="443"/>
      <c r="E480" s="443"/>
      <c r="F480" s="443"/>
      <c r="G480" s="443"/>
      <c r="H480" s="443"/>
      <c r="I480" s="443"/>
      <c r="J480" s="443"/>
      <c r="K480" s="443"/>
      <c r="L480" s="443"/>
      <c r="M480" s="443"/>
      <c r="N480" s="443"/>
      <c r="O480" s="443"/>
      <c r="P480" s="443"/>
      <c r="Q480" s="443"/>
      <c r="R480" s="443"/>
      <c r="S480" s="443"/>
      <c r="T480" s="444"/>
      <c r="U480" s="110"/>
      <c r="V480" s="65"/>
      <c r="W480" s="103"/>
      <c r="X480" s="111"/>
      <c r="Y480" s="111"/>
      <c r="Z480" s="111"/>
      <c r="AA480" s="46"/>
      <c r="AB480" s="104"/>
      <c r="AD480" s="23">
        <v>6</v>
      </c>
      <c r="AE480" s="12"/>
      <c r="AH480" s="12"/>
      <c r="AI480" s="12"/>
    </row>
    <row r="481" spans="1:35" s="9" customFormat="1" ht="15" customHeight="1" x14ac:dyDescent="0.15">
      <c r="A481" s="25"/>
      <c r="B481" s="442"/>
      <c r="C481" s="443"/>
      <c r="D481" s="443"/>
      <c r="E481" s="443"/>
      <c r="F481" s="443"/>
      <c r="G481" s="443"/>
      <c r="H481" s="443"/>
      <c r="I481" s="443"/>
      <c r="J481" s="443"/>
      <c r="K481" s="443"/>
      <c r="L481" s="443"/>
      <c r="M481" s="443"/>
      <c r="N481" s="443"/>
      <c r="O481" s="443"/>
      <c r="P481" s="443"/>
      <c r="Q481" s="443"/>
      <c r="R481" s="443"/>
      <c r="S481" s="443"/>
      <c r="T481" s="444"/>
      <c r="U481" s="110"/>
      <c r="V481" s="65"/>
      <c r="W481" s="103"/>
      <c r="X481" s="111"/>
      <c r="Y481" s="111"/>
      <c r="Z481" s="111"/>
      <c r="AA481" s="46"/>
      <c r="AB481" s="104"/>
      <c r="AD481" s="23">
        <v>7</v>
      </c>
      <c r="AE481" s="12"/>
      <c r="AH481" s="12"/>
      <c r="AI481" s="12"/>
    </row>
    <row r="482" spans="1:35" s="9" customFormat="1" ht="15" customHeight="1" x14ac:dyDescent="0.15">
      <c r="A482" s="25"/>
      <c r="B482" s="442"/>
      <c r="C482" s="443"/>
      <c r="D482" s="443"/>
      <c r="E482" s="443"/>
      <c r="F482" s="443"/>
      <c r="G482" s="443"/>
      <c r="H482" s="443"/>
      <c r="I482" s="443"/>
      <c r="J482" s="443"/>
      <c r="K482" s="443"/>
      <c r="L482" s="443"/>
      <c r="M482" s="443"/>
      <c r="N482" s="443"/>
      <c r="O482" s="443"/>
      <c r="P482" s="443"/>
      <c r="Q482" s="443"/>
      <c r="R482" s="443"/>
      <c r="S482" s="443"/>
      <c r="T482" s="444"/>
      <c r="U482" s="110"/>
      <c r="V482" s="65"/>
      <c r="W482" s="103"/>
      <c r="X482" s="111"/>
      <c r="Y482" s="111"/>
      <c r="Z482" s="111"/>
      <c r="AA482" s="66"/>
      <c r="AB482" s="104"/>
      <c r="AD482" s="23">
        <v>8</v>
      </c>
      <c r="AE482" s="12"/>
      <c r="AH482" s="12"/>
      <c r="AI482" s="12"/>
    </row>
    <row r="483" spans="1:35" s="9" customFormat="1" ht="15" customHeight="1" x14ac:dyDescent="0.15">
      <c r="A483" s="25"/>
      <c r="B483" s="442"/>
      <c r="C483" s="443"/>
      <c r="D483" s="443"/>
      <c r="E483" s="443"/>
      <c r="F483" s="443"/>
      <c r="G483" s="443"/>
      <c r="H483" s="443"/>
      <c r="I483" s="443"/>
      <c r="J483" s="443"/>
      <c r="K483" s="443"/>
      <c r="L483" s="443"/>
      <c r="M483" s="443"/>
      <c r="N483" s="443"/>
      <c r="O483" s="443"/>
      <c r="P483" s="443"/>
      <c r="Q483" s="443"/>
      <c r="R483" s="443"/>
      <c r="S483" s="443"/>
      <c r="T483" s="444"/>
      <c r="U483" s="110"/>
      <c r="V483" s="65"/>
      <c r="W483" s="103"/>
      <c r="X483" s="246"/>
      <c r="Y483" s="246"/>
      <c r="Z483" s="246"/>
      <c r="AA483" s="46"/>
      <c r="AB483" s="104"/>
      <c r="AD483" s="23">
        <v>9</v>
      </c>
      <c r="AE483" s="12"/>
      <c r="AG483" s="123" t="s">
        <v>720</v>
      </c>
      <c r="AH483" s="12"/>
      <c r="AI483" s="12"/>
    </row>
    <row r="484" spans="1:35" s="9" customFormat="1" ht="15" customHeight="1" x14ac:dyDescent="0.15">
      <c r="A484" s="25"/>
      <c r="B484" s="442"/>
      <c r="C484" s="443"/>
      <c r="D484" s="443"/>
      <c r="E484" s="443"/>
      <c r="F484" s="443"/>
      <c r="G484" s="443"/>
      <c r="H484" s="443"/>
      <c r="I484" s="443"/>
      <c r="J484" s="443"/>
      <c r="K484" s="443"/>
      <c r="L484" s="443"/>
      <c r="M484" s="443"/>
      <c r="N484" s="443"/>
      <c r="O484" s="443"/>
      <c r="P484" s="443"/>
      <c r="Q484" s="443"/>
      <c r="R484" s="443"/>
      <c r="S484" s="443"/>
      <c r="T484" s="444"/>
      <c r="U484" s="110"/>
      <c r="V484" s="65"/>
      <c r="W484" s="103"/>
      <c r="X484" s="111"/>
      <c r="Y484" s="111"/>
      <c r="Z484" s="111"/>
      <c r="AA484" s="46"/>
      <c r="AB484" s="104"/>
      <c r="AD484" s="23">
        <v>10</v>
      </c>
      <c r="AE484" s="12"/>
      <c r="AH484" s="12"/>
      <c r="AI484" s="12"/>
    </row>
    <row r="485" spans="1:35" s="9" customFormat="1" ht="15" customHeight="1" x14ac:dyDescent="0.15">
      <c r="A485" s="25"/>
      <c r="B485" s="442"/>
      <c r="C485" s="443"/>
      <c r="D485" s="443"/>
      <c r="E485" s="443"/>
      <c r="F485" s="443"/>
      <c r="G485" s="443"/>
      <c r="H485" s="443"/>
      <c r="I485" s="443"/>
      <c r="J485" s="443"/>
      <c r="K485" s="443"/>
      <c r="L485" s="443"/>
      <c r="M485" s="443"/>
      <c r="N485" s="443"/>
      <c r="O485" s="443"/>
      <c r="P485" s="443"/>
      <c r="Q485" s="443"/>
      <c r="R485" s="443"/>
      <c r="S485" s="443"/>
      <c r="T485" s="444"/>
      <c r="U485" s="110"/>
      <c r="V485" s="65"/>
      <c r="W485" s="103"/>
      <c r="X485" s="111"/>
      <c r="Y485" s="111"/>
      <c r="Z485" s="111"/>
      <c r="AA485" s="17"/>
      <c r="AB485" s="104"/>
      <c r="AD485" s="23">
        <v>11</v>
      </c>
      <c r="AE485" s="12"/>
      <c r="AH485" s="12"/>
      <c r="AI485" s="12"/>
    </row>
    <row r="486" spans="1:35" s="9" customFormat="1" ht="15" customHeight="1" x14ac:dyDescent="0.15">
      <c r="A486" s="25"/>
      <c r="B486" s="442"/>
      <c r="C486" s="443"/>
      <c r="D486" s="443"/>
      <c r="E486" s="443"/>
      <c r="F486" s="443"/>
      <c r="G486" s="443"/>
      <c r="H486" s="443"/>
      <c r="I486" s="443"/>
      <c r="J486" s="443"/>
      <c r="K486" s="443"/>
      <c r="L486" s="443"/>
      <c r="M486" s="443"/>
      <c r="N486" s="443"/>
      <c r="O486" s="443"/>
      <c r="P486" s="443"/>
      <c r="Q486" s="443"/>
      <c r="R486" s="443"/>
      <c r="S486" s="443"/>
      <c r="T486" s="444"/>
      <c r="U486" s="110"/>
      <c r="V486" s="65"/>
      <c r="W486" s="103"/>
      <c r="X486" s="111"/>
      <c r="Y486" s="111"/>
      <c r="Z486" s="111"/>
      <c r="AA486" s="17"/>
      <c r="AB486" s="104"/>
      <c r="AD486" s="23">
        <v>12</v>
      </c>
      <c r="AE486" s="12"/>
      <c r="AH486" s="12"/>
      <c r="AI486" s="12"/>
    </row>
    <row r="487" spans="1:35" s="9" customFormat="1" ht="15" customHeight="1" x14ac:dyDescent="0.15">
      <c r="A487" s="25"/>
      <c r="B487" s="442"/>
      <c r="C487" s="443"/>
      <c r="D487" s="443"/>
      <c r="E487" s="443"/>
      <c r="F487" s="443"/>
      <c r="G487" s="443"/>
      <c r="H487" s="443"/>
      <c r="I487" s="443"/>
      <c r="J487" s="443"/>
      <c r="K487" s="443"/>
      <c r="L487" s="443"/>
      <c r="M487" s="443"/>
      <c r="N487" s="443"/>
      <c r="O487" s="443"/>
      <c r="P487" s="443"/>
      <c r="Q487" s="443"/>
      <c r="R487" s="443"/>
      <c r="S487" s="443"/>
      <c r="T487" s="444"/>
      <c r="U487" s="110"/>
      <c r="V487" s="65"/>
      <c r="W487" s="103"/>
      <c r="X487" s="111"/>
      <c r="Y487" s="111"/>
      <c r="Z487" s="111"/>
      <c r="AA487" s="17"/>
      <c r="AB487" s="104"/>
      <c r="AD487" s="23">
        <v>13</v>
      </c>
      <c r="AE487" s="12"/>
      <c r="AH487" s="12"/>
      <c r="AI487" s="12"/>
    </row>
    <row r="488" spans="1:35" s="9" customFormat="1" ht="15" customHeight="1" x14ac:dyDescent="0.15">
      <c r="A488" s="25"/>
      <c r="B488" s="442"/>
      <c r="C488" s="443"/>
      <c r="D488" s="443"/>
      <c r="E488" s="443"/>
      <c r="F488" s="443"/>
      <c r="G488" s="443"/>
      <c r="H488" s="443"/>
      <c r="I488" s="443"/>
      <c r="J488" s="443"/>
      <c r="K488" s="443"/>
      <c r="L488" s="443"/>
      <c r="M488" s="443"/>
      <c r="N488" s="443"/>
      <c r="O488" s="443"/>
      <c r="P488" s="443"/>
      <c r="Q488" s="443"/>
      <c r="R488" s="443"/>
      <c r="S488" s="443"/>
      <c r="T488" s="444"/>
      <c r="U488" s="110"/>
      <c r="V488" s="65"/>
      <c r="W488" s="103"/>
      <c r="X488" s="247"/>
      <c r="Y488" s="247"/>
      <c r="Z488" s="247"/>
      <c r="AA488" s="17"/>
      <c r="AB488" s="104"/>
      <c r="AD488" s="23">
        <v>14</v>
      </c>
      <c r="AE488" s="12"/>
      <c r="AH488" s="12"/>
      <c r="AI488" s="12"/>
    </row>
    <row r="489" spans="1:35" s="9" customFormat="1" ht="15" customHeight="1" x14ac:dyDescent="0.15">
      <c r="A489" s="25"/>
      <c r="B489" s="442"/>
      <c r="C489" s="443"/>
      <c r="D489" s="443"/>
      <c r="E489" s="443"/>
      <c r="F489" s="443"/>
      <c r="G489" s="443"/>
      <c r="H489" s="443"/>
      <c r="I489" s="443"/>
      <c r="J489" s="443"/>
      <c r="K489" s="443"/>
      <c r="L489" s="443"/>
      <c r="M489" s="443"/>
      <c r="N489" s="443"/>
      <c r="O489" s="443"/>
      <c r="P489" s="443"/>
      <c r="Q489" s="443"/>
      <c r="R489" s="443"/>
      <c r="S489" s="443"/>
      <c r="T489" s="444"/>
      <c r="U489" s="110"/>
      <c r="V489" s="65"/>
      <c r="W489" s="48"/>
      <c r="X489" s="46"/>
      <c r="Y489" s="46"/>
      <c r="Z489" s="46"/>
      <c r="AA489" s="17"/>
      <c r="AB489" s="104"/>
      <c r="AD489" s="23">
        <v>15</v>
      </c>
      <c r="AE489" s="12"/>
      <c r="AH489" s="12"/>
      <c r="AI489" s="12"/>
    </row>
    <row r="490" spans="1:35" s="9" customFormat="1" ht="15" customHeight="1" x14ac:dyDescent="0.15">
      <c r="A490" s="25"/>
      <c r="B490" s="442"/>
      <c r="C490" s="443"/>
      <c r="D490" s="443"/>
      <c r="E490" s="443"/>
      <c r="F490" s="443"/>
      <c r="G490" s="443"/>
      <c r="H490" s="443"/>
      <c r="I490" s="443"/>
      <c r="J490" s="443"/>
      <c r="K490" s="443"/>
      <c r="L490" s="443"/>
      <c r="M490" s="443"/>
      <c r="N490" s="443"/>
      <c r="O490" s="443"/>
      <c r="P490" s="443"/>
      <c r="Q490" s="443"/>
      <c r="R490" s="443"/>
      <c r="S490" s="443"/>
      <c r="T490" s="444"/>
      <c r="U490" s="110"/>
      <c r="V490" s="65"/>
      <c r="W490" s="103"/>
      <c r="X490" s="111"/>
      <c r="Y490" s="111"/>
      <c r="Z490" s="111"/>
      <c r="AA490" s="17"/>
      <c r="AB490" s="104"/>
      <c r="AD490" s="23">
        <v>16</v>
      </c>
      <c r="AE490" s="12"/>
      <c r="AH490" s="12"/>
      <c r="AI490" s="12"/>
    </row>
    <row r="491" spans="1:35" s="9" customFormat="1" ht="15" customHeight="1" x14ac:dyDescent="0.15">
      <c r="A491" s="25"/>
      <c r="B491" s="442"/>
      <c r="C491" s="443"/>
      <c r="D491" s="443"/>
      <c r="E491" s="443"/>
      <c r="F491" s="443"/>
      <c r="G491" s="443"/>
      <c r="H491" s="443"/>
      <c r="I491" s="443"/>
      <c r="J491" s="443"/>
      <c r="K491" s="443"/>
      <c r="L491" s="443"/>
      <c r="M491" s="443"/>
      <c r="N491" s="443"/>
      <c r="O491" s="443"/>
      <c r="P491" s="443"/>
      <c r="Q491" s="443"/>
      <c r="R491" s="443"/>
      <c r="S491" s="443"/>
      <c r="T491" s="444"/>
      <c r="U491" s="110"/>
      <c r="V491" s="65"/>
      <c r="W491" s="103"/>
      <c r="X491" s="111"/>
      <c r="Y491" s="111"/>
      <c r="Z491" s="111"/>
      <c r="AA491" s="17"/>
      <c r="AB491" s="81"/>
      <c r="AD491" s="23">
        <v>17</v>
      </c>
      <c r="AE491" s="12"/>
      <c r="AH491" s="12"/>
      <c r="AI491" s="12"/>
    </row>
    <row r="492" spans="1:35" s="9" customFormat="1" ht="15" customHeight="1" x14ac:dyDescent="0.15">
      <c r="A492" s="25"/>
      <c r="B492" s="442"/>
      <c r="C492" s="443"/>
      <c r="D492" s="443"/>
      <c r="E492" s="443"/>
      <c r="F492" s="443"/>
      <c r="G492" s="443"/>
      <c r="H492" s="443"/>
      <c r="I492" s="443"/>
      <c r="J492" s="443"/>
      <c r="K492" s="443"/>
      <c r="L492" s="443"/>
      <c r="M492" s="443"/>
      <c r="N492" s="443"/>
      <c r="O492" s="443"/>
      <c r="P492" s="443"/>
      <c r="Q492" s="443"/>
      <c r="R492" s="443"/>
      <c r="S492" s="443"/>
      <c r="T492" s="444"/>
      <c r="U492" s="110"/>
      <c r="V492" s="65"/>
      <c r="W492" s="103"/>
      <c r="X492" s="111"/>
      <c r="Y492" s="111"/>
      <c r="Z492" s="111"/>
      <c r="AA492" s="17"/>
      <c r="AB492" s="81"/>
      <c r="AD492" s="23">
        <v>18</v>
      </c>
      <c r="AE492" s="12"/>
      <c r="AH492" s="12"/>
      <c r="AI492" s="12"/>
    </row>
    <row r="493" spans="1:35" s="9" customFormat="1" ht="15" customHeight="1" x14ac:dyDescent="0.15">
      <c r="A493" s="25"/>
      <c r="B493" s="442"/>
      <c r="C493" s="443"/>
      <c r="D493" s="443"/>
      <c r="E493" s="443"/>
      <c r="F493" s="443"/>
      <c r="G493" s="443"/>
      <c r="H493" s="443"/>
      <c r="I493" s="443"/>
      <c r="J493" s="443"/>
      <c r="K493" s="443"/>
      <c r="L493" s="443"/>
      <c r="M493" s="443"/>
      <c r="N493" s="443"/>
      <c r="O493" s="443"/>
      <c r="P493" s="443"/>
      <c r="Q493" s="443"/>
      <c r="R493" s="443"/>
      <c r="S493" s="443"/>
      <c r="T493" s="444"/>
      <c r="U493" s="105"/>
      <c r="V493" s="17"/>
      <c r="W493" s="46"/>
      <c r="X493" s="46"/>
      <c r="Y493" s="17"/>
      <c r="Z493" s="17"/>
      <c r="AA493" s="17"/>
      <c r="AB493" s="81"/>
      <c r="AD493" s="23">
        <v>19</v>
      </c>
      <c r="AE493" s="12"/>
      <c r="AH493" s="12"/>
      <c r="AI493" s="12"/>
    </row>
    <row r="494" spans="1:35" s="9" customFormat="1" ht="15" customHeight="1" x14ac:dyDescent="0.15">
      <c r="A494" s="25"/>
      <c r="B494" s="442"/>
      <c r="C494" s="443"/>
      <c r="D494" s="443"/>
      <c r="E494" s="443"/>
      <c r="F494" s="443"/>
      <c r="G494" s="443"/>
      <c r="H494" s="443"/>
      <c r="I494" s="443"/>
      <c r="J494" s="443"/>
      <c r="K494" s="443"/>
      <c r="L494" s="443"/>
      <c r="M494" s="443"/>
      <c r="N494" s="443"/>
      <c r="O494" s="443"/>
      <c r="P494" s="443"/>
      <c r="Q494" s="443"/>
      <c r="R494" s="443"/>
      <c r="S494" s="443"/>
      <c r="T494" s="444"/>
      <c r="U494" s="105"/>
      <c r="V494" s="17"/>
      <c r="W494" s="17"/>
      <c r="X494" s="46"/>
      <c r="Y494" s="17"/>
      <c r="Z494" s="17"/>
      <c r="AA494" s="17"/>
      <c r="AB494" s="81"/>
      <c r="AD494" s="23">
        <v>20</v>
      </c>
      <c r="AE494" s="12"/>
      <c r="AH494" s="12"/>
      <c r="AI494" s="12"/>
    </row>
    <row r="495" spans="1:35" s="9" customFormat="1" ht="15" customHeight="1" x14ac:dyDescent="0.15">
      <c r="A495" s="25"/>
      <c r="B495" s="445"/>
      <c r="C495" s="446"/>
      <c r="D495" s="446"/>
      <c r="E495" s="446"/>
      <c r="F495" s="446"/>
      <c r="G495" s="446"/>
      <c r="H495" s="446"/>
      <c r="I495" s="446"/>
      <c r="J495" s="446"/>
      <c r="K495" s="446"/>
      <c r="L495" s="446"/>
      <c r="M495" s="446"/>
      <c r="N495" s="446"/>
      <c r="O495" s="446"/>
      <c r="P495" s="446"/>
      <c r="Q495" s="446"/>
      <c r="R495" s="446"/>
      <c r="S495" s="446"/>
      <c r="T495" s="447"/>
      <c r="U495" s="106"/>
      <c r="V495" s="107"/>
      <c r="W495" s="107"/>
      <c r="X495" s="108"/>
      <c r="Y495" s="107"/>
      <c r="Z495" s="107"/>
      <c r="AA495" s="107"/>
      <c r="AB495" s="109"/>
      <c r="AD495" s="23">
        <v>21</v>
      </c>
      <c r="AE495" s="12"/>
      <c r="AH495" s="12"/>
      <c r="AI495" s="12"/>
    </row>
    <row r="496" spans="1:35" s="9" customFormat="1" ht="15" customHeight="1" x14ac:dyDescent="0.15">
      <c r="A496" s="25"/>
      <c r="B496" s="227">
        <v>1</v>
      </c>
      <c r="C496" s="227">
        <v>2</v>
      </c>
      <c r="D496" s="227">
        <v>3</v>
      </c>
      <c r="E496" s="227">
        <v>4</v>
      </c>
      <c r="F496" s="227">
        <v>5</v>
      </c>
      <c r="G496" s="227">
        <v>6</v>
      </c>
      <c r="H496" s="227">
        <v>7</v>
      </c>
      <c r="I496" s="227">
        <v>8</v>
      </c>
      <c r="J496" s="227">
        <v>9</v>
      </c>
      <c r="K496" s="227">
        <v>10</v>
      </c>
      <c r="L496" s="227">
        <v>11</v>
      </c>
      <c r="M496" s="227">
        <v>12</v>
      </c>
      <c r="N496" s="227">
        <v>13</v>
      </c>
      <c r="O496" s="227">
        <v>14</v>
      </c>
      <c r="P496" s="227">
        <v>15</v>
      </c>
      <c r="Q496" s="227">
        <v>16</v>
      </c>
      <c r="R496" s="227">
        <v>17</v>
      </c>
      <c r="S496" s="227">
        <v>18</v>
      </c>
      <c r="T496" s="227">
        <v>19</v>
      </c>
      <c r="AD496" s="23"/>
      <c r="AE496" s="12"/>
      <c r="AH496" s="12"/>
      <c r="AI496" s="12"/>
    </row>
    <row r="497" spans="1:35" s="9" customFormat="1" ht="15" customHeight="1" x14ac:dyDescent="0.15">
      <c r="A497" s="25"/>
      <c r="B497" s="227"/>
      <c r="C497" s="227"/>
      <c r="D497" s="227"/>
      <c r="E497" s="227"/>
      <c r="F497" s="227"/>
      <c r="G497" s="227"/>
      <c r="H497" s="227"/>
      <c r="I497" s="227"/>
      <c r="J497" s="227"/>
      <c r="K497" s="227"/>
      <c r="L497" s="227"/>
      <c r="M497" s="227"/>
      <c r="N497" s="227"/>
      <c r="O497" s="227"/>
      <c r="P497" s="227"/>
      <c r="Q497" s="227"/>
      <c r="R497" s="227"/>
      <c r="S497" s="227"/>
      <c r="T497" s="227"/>
      <c r="AD497" s="23"/>
      <c r="AE497" s="12"/>
      <c r="AH497" s="12"/>
      <c r="AI497" s="12"/>
    </row>
    <row r="498" spans="1:35" s="9" customFormat="1" ht="15" customHeight="1" x14ac:dyDescent="0.15">
      <c r="A498" s="25"/>
      <c r="B498" s="686" t="s">
        <v>774</v>
      </c>
      <c r="C498" s="687"/>
      <c r="D498" s="687"/>
      <c r="E498" s="687"/>
      <c r="F498" s="687"/>
      <c r="G498" s="687"/>
      <c r="H498" s="687"/>
      <c r="I498" s="687"/>
      <c r="J498" s="687"/>
      <c r="K498" s="687"/>
      <c r="L498" s="687"/>
      <c r="M498" s="687"/>
      <c r="N498" s="687"/>
      <c r="O498" s="687"/>
      <c r="P498" s="687"/>
      <c r="Q498" s="687"/>
      <c r="R498" s="687"/>
      <c r="S498" s="687"/>
      <c r="T498" s="690"/>
      <c r="U498" s="433" t="s">
        <v>337</v>
      </c>
      <c r="V498" s="434"/>
      <c r="W498" s="434"/>
      <c r="X498" s="434"/>
      <c r="Y498" s="434"/>
      <c r="Z498" s="434"/>
      <c r="AA498" s="434"/>
      <c r="AB498" s="435"/>
      <c r="AD498" s="23" t="s">
        <v>896</v>
      </c>
      <c r="AE498" s="12"/>
      <c r="AH498" s="12"/>
      <c r="AI498" s="12"/>
    </row>
    <row r="499" spans="1:35" s="9" customFormat="1" ht="15" customHeight="1" x14ac:dyDescent="0.15">
      <c r="A499" s="25"/>
      <c r="B499" s="684"/>
      <c r="C499" s="685"/>
      <c r="D499" s="685"/>
      <c r="E499" s="685"/>
      <c r="F499" s="685"/>
      <c r="G499" s="685"/>
      <c r="H499" s="685"/>
      <c r="I499" s="685"/>
      <c r="J499" s="685"/>
      <c r="K499" s="685"/>
      <c r="L499" s="685"/>
      <c r="M499" s="685"/>
      <c r="N499" s="685"/>
      <c r="O499" s="685"/>
      <c r="P499" s="685"/>
      <c r="Q499" s="685"/>
      <c r="R499" s="685"/>
      <c r="S499" s="685"/>
      <c r="T499" s="691"/>
      <c r="U499" s="436"/>
      <c r="V499" s="437"/>
      <c r="W499" s="437"/>
      <c r="X499" s="437"/>
      <c r="Y499" s="437"/>
      <c r="Z499" s="437"/>
      <c r="AA499" s="437"/>
      <c r="AB499" s="438"/>
      <c r="AD499" s="23">
        <v>1</v>
      </c>
      <c r="AE499" s="12"/>
      <c r="AH499" s="12"/>
      <c r="AI499" s="12"/>
    </row>
    <row r="500" spans="1:35" s="9" customFormat="1" ht="15" customHeight="1" x14ac:dyDescent="0.15">
      <c r="A500" s="25"/>
      <c r="B500" s="439"/>
      <c r="C500" s="440"/>
      <c r="D500" s="440"/>
      <c r="E500" s="440"/>
      <c r="F500" s="440"/>
      <c r="G500" s="440"/>
      <c r="H500" s="440"/>
      <c r="I500" s="440"/>
      <c r="J500" s="440"/>
      <c r="K500" s="440"/>
      <c r="L500" s="440"/>
      <c r="M500" s="440"/>
      <c r="N500" s="440"/>
      <c r="O500" s="440"/>
      <c r="P500" s="440"/>
      <c r="Q500" s="440"/>
      <c r="R500" s="440"/>
      <c r="S500" s="440"/>
      <c r="T500" s="441"/>
      <c r="U500" s="99"/>
      <c r="V500" s="100"/>
      <c r="W500" s="100"/>
      <c r="X500" s="100"/>
      <c r="Y500" s="101"/>
      <c r="Z500" s="101"/>
      <c r="AA500" s="101"/>
      <c r="AB500" s="102"/>
      <c r="AD500" s="23">
        <v>2</v>
      </c>
      <c r="AE500" s="12"/>
      <c r="AH500" s="12"/>
      <c r="AI500" s="12"/>
    </row>
    <row r="501" spans="1:35" s="9" customFormat="1" ht="15" customHeight="1" x14ac:dyDescent="0.15">
      <c r="A501" s="25"/>
      <c r="B501" s="442"/>
      <c r="C501" s="443"/>
      <c r="D501" s="443"/>
      <c r="E501" s="443"/>
      <c r="F501" s="443"/>
      <c r="G501" s="443"/>
      <c r="H501" s="443"/>
      <c r="I501" s="443"/>
      <c r="J501" s="443"/>
      <c r="K501" s="443"/>
      <c r="L501" s="443"/>
      <c r="M501" s="443"/>
      <c r="N501" s="443"/>
      <c r="O501" s="443"/>
      <c r="P501" s="443"/>
      <c r="Q501" s="443"/>
      <c r="R501" s="443"/>
      <c r="S501" s="443"/>
      <c r="T501" s="444"/>
      <c r="U501" s="411" t="s">
        <v>600</v>
      </c>
      <c r="V501" s="412"/>
      <c r="W501" s="112" t="s">
        <v>299</v>
      </c>
      <c r="X501" s="431"/>
      <c r="Y501" s="431"/>
      <c r="Z501" s="431"/>
      <c r="AA501" s="57" t="s">
        <v>338</v>
      </c>
      <c r="AB501" s="104"/>
      <c r="AD501" s="23">
        <v>3</v>
      </c>
      <c r="AE501" s="12"/>
      <c r="AH501" s="12"/>
      <c r="AI501" s="12"/>
    </row>
    <row r="502" spans="1:35" s="9" customFormat="1" ht="15" customHeight="1" x14ac:dyDescent="0.15">
      <c r="A502" s="25"/>
      <c r="B502" s="442"/>
      <c r="C502" s="443"/>
      <c r="D502" s="443"/>
      <c r="E502" s="443"/>
      <c r="F502" s="443"/>
      <c r="G502" s="443"/>
      <c r="H502" s="443"/>
      <c r="I502" s="443"/>
      <c r="J502" s="443"/>
      <c r="K502" s="443"/>
      <c r="L502" s="443"/>
      <c r="M502" s="443"/>
      <c r="N502" s="443"/>
      <c r="O502" s="443"/>
      <c r="P502" s="443"/>
      <c r="Q502" s="443"/>
      <c r="R502" s="443"/>
      <c r="S502" s="443"/>
      <c r="T502" s="444"/>
      <c r="U502" s="411" t="s">
        <v>726</v>
      </c>
      <c r="V502" s="412"/>
      <c r="W502" s="112" t="s">
        <v>299</v>
      </c>
      <c r="X502" s="431">
        <v>0</v>
      </c>
      <c r="Y502" s="431"/>
      <c r="Z502" s="431"/>
      <c r="AA502" s="57" t="s">
        <v>339</v>
      </c>
      <c r="AB502" s="104"/>
      <c r="AD502" s="23">
        <v>4</v>
      </c>
      <c r="AE502" s="12"/>
      <c r="AH502" s="12"/>
      <c r="AI502" s="12"/>
    </row>
    <row r="503" spans="1:35" s="9" customFormat="1" ht="15" customHeight="1" x14ac:dyDescent="0.15">
      <c r="A503" s="25"/>
      <c r="B503" s="442"/>
      <c r="C503" s="443"/>
      <c r="D503" s="443"/>
      <c r="E503" s="443"/>
      <c r="F503" s="443"/>
      <c r="G503" s="443"/>
      <c r="H503" s="443"/>
      <c r="I503" s="443"/>
      <c r="J503" s="443"/>
      <c r="K503" s="443"/>
      <c r="L503" s="443"/>
      <c r="M503" s="443"/>
      <c r="N503" s="443"/>
      <c r="O503" s="443"/>
      <c r="P503" s="443"/>
      <c r="Q503" s="443"/>
      <c r="R503" s="443"/>
      <c r="S503" s="443"/>
      <c r="T503" s="444"/>
      <c r="U503" s="411" t="s">
        <v>727</v>
      </c>
      <c r="V503" s="412"/>
      <c r="W503" s="112" t="s">
        <v>299</v>
      </c>
      <c r="X503" s="431"/>
      <c r="Y503" s="431"/>
      <c r="Z503" s="431"/>
      <c r="AA503" s="57" t="s">
        <v>339</v>
      </c>
      <c r="AB503" s="104"/>
      <c r="AD503" s="23">
        <v>5</v>
      </c>
      <c r="AE503" s="12"/>
      <c r="AH503" s="12"/>
      <c r="AI503" s="12"/>
    </row>
    <row r="504" spans="1:35" s="9" customFormat="1" ht="15" customHeight="1" x14ac:dyDescent="0.15">
      <c r="A504" s="25"/>
      <c r="B504" s="442"/>
      <c r="C504" s="443"/>
      <c r="D504" s="443"/>
      <c r="E504" s="443"/>
      <c r="F504" s="443"/>
      <c r="G504" s="443"/>
      <c r="H504" s="443"/>
      <c r="I504" s="443"/>
      <c r="J504" s="443"/>
      <c r="K504" s="443"/>
      <c r="L504" s="443"/>
      <c r="M504" s="443"/>
      <c r="N504" s="443"/>
      <c r="O504" s="443"/>
      <c r="P504" s="443"/>
      <c r="Q504" s="443"/>
      <c r="R504" s="443"/>
      <c r="S504" s="443"/>
      <c r="T504" s="444"/>
      <c r="U504" s="411" t="s">
        <v>855</v>
      </c>
      <c r="V504" s="412"/>
      <c r="W504" s="112" t="s">
        <v>299</v>
      </c>
      <c r="X504" s="431"/>
      <c r="Y504" s="431"/>
      <c r="Z504" s="431"/>
      <c r="AA504" s="57" t="s">
        <v>339</v>
      </c>
      <c r="AB504" s="104"/>
      <c r="AD504" s="23">
        <v>6</v>
      </c>
      <c r="AE504" s="12"/>
      <c r="AH504" s="12"/>
      <c r="AI504" s="12"/>
    </row>
    <row r="505" spans="1:35" s="9" customFormat="1" ht="15" customHeight="1" x14ac:dyDescent="0.15">
      <c r="A505" s="25"/>
      <c r="B505" s="442"/>
      <c r="C505" s="443"/>
      <c r="D505" s="443"/>
      <c r="E505" s="443"/>
      <c r="F505" s="443"/>
      <c r="G505" s="443"/>
      <c r="H505" s="443"/>
      <c r="I505" s="443"/>
      <c r="J505" s="443"/>
      <c r="K505" s="443"/>
      <c r="L505" s="443"/>
      <c r="M505" s="443"/>
      <c r="N505" s="443"/>
      <c r="O505" s="443"/>
      <c r="P505" s="443"/>
      <c r="Q505" s="443"/>
      <c r="R505" s="443"/>
      <c r="S505" s="443"/>
      <c r="T505" s="444"/>
      <c r="U505" s="110"/>
      <c r="V505" s="65"/>
      <c r="W505" s="103"/>
      <c r="X505" s="111"/>
      <c r="Y505" s="111"/>
      <c r="Z505" s="111"/>
      <c r="AA505" s="46"/>
      <c r="AB505" s="104"/>
      <c r="AD505" s="23">
        <v>7</v>
      </c>
      <c r="AE505" s="12"/>
      <c r="AH505" s="12"/>
      <c r="AI505" s="12"/>
    </row>
    <row r="506" spans="1:35" s="9" customFormat="1" ht="15" customHeight="1" x14ac:dyDescent="0.15">
      <c r="A506" s="25"/>
      <c r="B506" s="442"/>
      <c r="C506" s="443"/>
      <c r="D506" s="443"/>
      <c r="E506" s="443"/>
      <c r="F506" s="443"/>
      <c r="G506" s="443"/>
      <c r="H506" s="443"/>
      <c r="I506" s="443"/>
      <c r="J506" s="443"/>
      <c r="K506" s="443"/>
      <c r="L506" s="443"/>
      <c r="M506" s="443"/>
      <c r="N506" s="443"/>
      <c r="O506" s="443"/>
      <c r="P506" s="443"/>
      <c r="Q506" s="443"/>
      <c r="R506" s="443"/>
      <c r="S506" s="443"/>
      <c r="T506" s="444"/>
      <c r="U506" s="110"/>
      <c r="V506" s="65"/>
      <c r="W506" s="103"/>
      <c r="X506" s="111"/>
      <c r="Y506" s="111"/>
      <c r="Z506" s="111"/>
      <c r="AA506" s="66"/>
      <c r="AB506" s="104"/>
      <c r="AD506" s="23">
        <v>8</v>
      </c>
      <c r="AE506" s="12"/>
      <c r="AH506" s="12"/>
      <c r="AI506" s="12"/>
    </row>
    <row r="507" spans="1:35" s="9" customFormat="1" ht="15" customHeight="1" x14ac:dyDescent="0.15">
      <c r="A507" s="25"/>
      <c r="B507" s="442"/>
      <c r="C507" s="443"/>
      <c r="D507" s="443"/>
      <c r="E507" s="443"/>
      <c r="F507" s="443"/>
      <c r="G507" s="443"/>
      <c r="H507" s="443"/>
      <c r="I507" s="443"/>
      <c r="J507" s="443"/>
      <c r="K507" s="443"/>
      <c r="L507" s="443"/>
      <c r="M507" s="443"/>
      <c r="N507" s="443"/>
      <c r="O507" s="443"/>
      <c r="P507" s="443"/>
      <c r="Q507" s="443"/>
      <c r="R507" s="443"/>
      <c r="S507" s="443"/>
      <c r="T507" s="444"/>
      <c r="U507" s="110"/>
      <c r="V507" s="65"/>
      <c r="W507" s="103"/>
      <c r="X507" s="246"/>
      <c r="Y507" s="246"/>
      <c r="Z507" s="246"/>
      <c r="AA507" s="46"/>
      <c r="AB507" s="104"/>
      <c r="AD507" s="23">
        <v>9</v>
      </c>
      <c r="AE507" s="12"/>
      <c r="AG507" s="123" t="s">
        <v>720</v>
      </c>
      <c r="AH507" s="12"/>
      <c r="AI507" s="12"/>
    </row>
    <row r="508" spans="1:35" s="9" customFormat="1" ht="15" customHeight="1" x14ac:dyDescent="0.15">
      <c r="A508" s="25"/>
      <c r="B508" s="442"/>
      <c r="C508" s="443"/>
      <c r="D508" s="443"/>
      <c r="E508" s="443"/>
      <c r="F508" s="443"/>
      <c r="G508" s="443"/>
      <c r="H508" s="443"/>
      <c r="I508" s="443"/>
      <c r="J508" s="443"/>
      <c r="K508" s="443"/>
      <c r="L508" s="443"/>
      <c r="M508" s="443"/>
      <c r="N508" s="443"/>
      <c r="O508" s="443"/>
      <c r="P508" s="443"/>
      <c r="Q508" s="443"/>
      <c r="R508" s="443"/>
      <c r="S508" s="443"/>
      <c r="T508" s="444"/>
      <c r="U508" s="110"/>
      <c r="V508" s="65"/>
      <c r="W508" s="103"/>
      <c r="X508" s="111"/>
      <c r="Y508" s="111"/>
      <c r="Z508" s="111"/>
      <c r="AA508" s="46"/>
      <c r="AB508" s="104"/>
      <c r="AD508" s="23">
        <v>10</v>
      </c>
      <c r="AE508" s="12"/>
      <c r="AH508" s="12"/>
      <c r="AI508" s="12"/>
    </row>
    <row r="509" spans="1:35" s="9" customFormat="1" ht="15" customHeight="1" x14ac:dyDescent="0.15">
      <c r="A509" s="25"/>
      <c r="B509" s="442"/>
      <c r="C509" s="443"/>
      <c r="D509" s="443"/>
      <c r="E509" s="443"/>
      <c r="F509" s="443"/>
      <c r="G509" s="443"/>
      <c r="H509" s="443"/>
      <c r="I509" s="443"/>
      <c r="J509" s="443"/>
      <c r="K509" s="443"/>
      <c r="L509" s="443"/>
      <c r="M509" s="443"/>
      <c r="N509" s="443"/>
      <c r="O509" s="443"/>
      <c r="P509" s="443"/>
      <c r="Q509" s="443"/>
      <c r="R509" s="443"/>
      <c r="S509" s="443"/>
      <c r="T509" s="444"/>
      <c r="U509" s="110"/>
      <c r="V509" s="65"/>
      <c r="W509" s="103"/>
      <c r="X509" s="111"/>
      <c r="Y509" s="111"/>
      <c r="Z509" s="111"/>
      <c r="AA509" s="17"/>
      <c r="AB509" s="104"/>
      <c r="AD509" s="23">
        <v>11</v>
      </c>
      <c r="AE509" s="12"/>
      <c r="AH509" s="12"/>
      <c r="AI509" s="12"/>
    </row>
    <row r="510" spans="1:35" s="9" customFormat="1" ht="15" customHeight="1" x14ac:dyDescent="0.15">
      <c r="A510" s="25"/>
      <c r="B510" s="442"/>
      <c r="C510" s="443"/>
      <c r="D510" s="443"/>
      <c r="E510" s="443"/>
      <c r="F510" s="443"/>
      <c r="G510" s="443"/>
      <c r="H510" s="443"/>
      <c r="I510" s="443"/>
      <c r="J510" s="443"/>
      <c r="K510" s="443"/>
      <c r="L510" s="443"/>
      <c r="M510" s="443"/>
      <c r="N510" s="443"/>
      <c r="O510" s="443"/>
      <c r="P510" s="443"/>
      <c r="Q510" s="443"/>
      <c r="R510" s="443"/>
      <c r="S510" s="443"/>
      <c r="T510" s="444"/>
      <c r="U510" s="110"/>
      <c r="V510" s="65"/>
      <c r="W510" s="103"/>
      <c r="X510" s="111"/>
      <c r="Y510" s="111"/>
      <c r="Z510" s="111"/>
      <c r="AA510" s="17"/>
      <c r="AB510" s="104"/>
      <c r="AD510" s="23">
        <v>12</v>
      </c>
      <c r="AE510" s="12"/>
      <c r="AH510" s="12"/>
      <c r="AI510" s="12"/>
    </row>
    <row r="511" spans="1:35" s="9" customFormat="1" ht="15" customHeight="1" x14ac:dyDescent="0.15">
      <c r="A511" s="25"/>
      <c r="B511" s="442"/>
      <c r="C511" s="443"/>
      <c r="D511" s="443"/>
      <c r="E511" s="443"/>
      <c r="F511" s="443"/>
      <c r="G511" s="443"/>
      <c r="H511" s="443"/>
      <c r="I511" s="443"/>
      <c r="J511" s="443"/>
      <c r="K511" s="443"/>
      <c r="L511" s="443"/>
      <c r="M511" s="443"/>
      <c r="N511" s="443"/>
      <c r="O511" s="443"/>
      <c r="P511" s="443"/>
      <c r="Q511" s="443"/>
      <c r="R511" s="443"/>
      <c r="S511" s="443"/>
      <c r="T511" s="444"/>
      <c r="U511" s="110"/>
      <c r="V511" s="65"/>
      <c r="W511" s="103"/>
      <c r="X511" s="111"/>
      <c r="Y511" s="111"/>
      <c r="Z511" s="111"/>
      <c r="AA511" s="17"/>
      <c r="AB511" s="104"/>
      <c r="AD511" s="23">
        <v>13</v>
      </c>
      <c r="AE511" s="12"/>
      <c r="AH511" s="12"/>
      <c r="AI511" s="12"/>
    </row>
    <row r="512" spans="1:35" s="9" customFormat="1" ht="15" customHeight="1" x14ac:dyDescent="0.15">
      <c r="A512" s="25"/>
      <c r="B512" s="442"/>
      <c r="C512" s="443"/>
      <c r="D512" s="443"/>
      <c r="E512" s="443"/>
      <c r="F512" s="443"/>
      <c r="G512" s="443"/>
      <c r="H512" s="443"/>
      <c r="I512" s="443"/>
      <c r="J512" s="443"/>
      <c r="K512" s="443"/>
      <c r="L512" s="443"/>
      <c r="M512" s="443"/>
      <c r="N512" s="443"/>
      <c r="O512" s="443"/>
      <c r="P512" s="443"/>
      <c r="Q512" s="443"/>
      <c r="R512" s="443"/>
      <c r="S512" s="443"/>
      <c r="T512" s="444"/>
      <c r="U512" s="110"/>
      <c r="V512" s="65"/>
      <c r="W512" s="103"/>
      <c r="X512" s="247"/>
      <c r="Y512" s="247"/>
      <c r="Z512" s="247"/>
      <c r="AA512" s="17"/>
      <c r="AB512" s="104"/>
      <c r="AD512" s="23">
        <v>14</v>
      </c>
      <c r="AE512" s="12"/>
      <c r="AH512" s="12"/>
      <c r="AI512" s="12"/>
    </row>
    <row r="513" spans="1:52" s="9" customFormat="1" ht="15" customHeight="1" x14ac:dyDescent="0.15">
      <c r="A513" s="25"/>
      <c r="B513" s="442"/>
      <c r="C513" s="443"/>
      <c r="D513" s="443"/>
      <c r="E513" s="443"/>
      <c r="F513" s="443"/>
      <c r="G513" s="443"/>
      <c r="H513" s="443"/>
      <c r="I513" s="443"/>
      <c r="J513" s="443"/>
      <c r="K513" s="443"/>
      <c r="L513" s="443"/>
      <c r="M513" s="443"/>
      <c r="N513" s="443"/>
      <c r="O513" s="443"/>
      <c r="P513" s="443"/>
      <c r="Q513" s="443"/>
      <c r="R513" s="443"/>
      <c r="S513" s="443"/>
      <c r="T513" s="444"/>
      <c r="U513" s="110"/>
      <c r="V513" s="65"/>
      <c r="W513" s="48"/>
      <c r="X513" s="46"/>
      <c r="Y513" s="46"/>
      <c r="Z513" s="46"/>
      <c r="AA513" s="17"/>
      <c r="AB513" s="104"/>
      <c r="AD513" s="23">
        <v>15</v>
      </c>
      <c r="AE513" s="12"/>
      <c r="AH513" s="12"/>
      <c r="AI513" s="12"/>
    </row>
    <row r="514" spans="1:52" s="9" customFormat="1" ht="15" customHeight="1" x14ac:dyDescent="0.15">
      <c r="A514" s="25"/>
      <c r="B514" s="442"/>
      <c r="C514" s="443"/>
      <c r="D514" s="443"/>
      <c r="E514" s="443"/>
      <c r="F514" s="443"/>
      <c r="G514" s="443"/>
      <c r="H514" s="443"/>
      <c r="I514" s="443"/>
      <c r="J514" s="443"/>
      <c r="K514" s="443"/>
      <c r="L514" s="443"/>
      <c r="M514" s="443"/>
      <c r="N514" s="443"/>
      <c r="O514" s="443"/>
      <c r="P514" s="443"/>
      <c r="Q514" s="443"/>
      <c r="R514" s="443"/>
      <c r="S514" s="443"/>
      <c r="T514" s="444"/>
      <c r="U514" s="110"/>
      <c r="V514" s="65"/>
      <c r="W514" s="103"/>
      <c r="X514" s="111"/>
      <c r="Y514" s="111"/>
      <c r="Z514" s="111"/>
      <c r="AA514" s="17"/>
      <c r="AB514" s="104"/>
      <c r="AD514" s="23">
        <v>16</v>
      </c>
      <c r="AE514" s="12"/>
      <c r="AH514" s="12"/>
      <c r="AI514" s="12"/>
    </row>
    <row r="515" spans="1:52" s="9" customFormat="1" ht="15" customHeight="1" x14ac:dyDescent="0.15">
      <c r="A515" s="25"/>
      <c r="B515" s="442"/>
      <c r="C515" s="443"/>
      <c r="D515" s="443"/>
      <c r="E515" s="443"/>
      <c r="F515" s="443"/>
      <c r="G515" s="443"/>
      <c r="H515" s="443"/>
      <c r="I515" s="443"/>
      <c r="J515" s="443"/>
      <c r="K515" s="443"/>
      <c r="L515" s="443"/>
      <c r="M515" s="443"/>
      <c r="N515" s="443"/>
      <c r="O515" s="443"/>
      <c r="P515" s="443"/>
      <c r="Q515" s="443"/>
      <c r="R515" s="443"/>
      <c r="S515" s="443"/>
      <c r="T515" s="444"/>
      <c r="U515" s="110"/>
      <c r="V515" s="65"/>
      <c r="W515" s="103"/>
      <c r="X515" s="111"/>
      <c r="Y515" s="111"/>
      <c r="Z515" s="111"/>
      <c r="AA515" s="17"/>
      <c r="AB515" s="81"/>
      <c r="AD515" s="23">
        <v>17</v>
      </c>
      <c r="AE515" s="12"/>
      <c r="AH515" s="12"/>
      <c r="AI515" s="12"/>
    </row>
    <row r="516" spans="1:52" s="9" customFormat="1" ht="15" customHeight="1" x14ac:dyDescent="0.15">
      <c r="A516" s="25"/>
      <c r="B516" s="442"/>
      <c r="C516" s="443"/>
      <c r="D516" s="443"/>
      <c r="E516" s="443"/>
      <c r="F516" s="443"/>
      <c r="G516" s="443"/>
      <c r="H516" s="443"/>
      <c r="I516" s="443"/>
      <c r="J516" s="443"/>
      <c r="K516" s="443"/>
      <c r="L516" s="443"/>
      <c r="M516" s="443"/>
      <c r="N516" s="443"/>
      <c r="O516" s="443"/>
      <c r="P516" s="443"/>
      <c r="Q516" s="443"/>
      <c r="R516" s="443"/>
      <c r="S516" s="443"/>
      <c r="T516" s="444"/>
      <c r="U516" s="110"/>
      <c r="V516" s="65"/>
      <c r="W516" s="103"/>
      <c r="X516" s="111"/>
      <c r="Y516" s="111"/>
      <c r="Z516" s="111"/>
      <c r="AA516" s="17"/>
      <c r="AB516" s="81"/>
      <c r="AD516" s="23">
        <v>18</v>
      </c>
      <c r="AE516" s="12"/>
      <c r="AH516" s="12"/>
      <c r="AI516" s="12"/>
    </row>
    <row r="517" spans="1:52" s="9" customFormat="1" ht="15" customHeight="1" x14ac:dyDescent="0.15">
      <c r="A517" s="25"/>
      <c r="B517" s="442"/>
      <c r="C517" s="443"/>
      <c r="D517" s="443"/>
      <c r="E517" s="443"/>
      <c r="F517" s="443"/>
      <c r="G517" s="443"/>
      <c r="H517" s="443"/>
      <c r="I517" s="443"/>
      <c r="J517" s="443"/>
      <c r="K517" s="443"/>
      <c r="L517" s="443"/>
      <c r="M517" s="443"/>
      <c r="N517" s="443"/>
      <c r="O517" s="443"/>
      <c r="P517" s="443"/>
      <c r="Q517" s="443"/>
      <c r="R517" s="443"/>
      <c r="S517" s="443"/>
      <c r="T517" s="444"/>
      <c r="U517" s="105"/>
      <c r="V517" s="17"/>
      <c r="W517" s="46"/>
      <c r="X517" s="46"/>
      <c r="Y517" s="17"/>
      <c r="Z517" s="17"/>
      <c r="AA517" s="17"/>
      <c r="AB517" s="81"/>
      <c r="AD517" s="23">
        <v>19</v>
      </c>
      <c r="AE517" s="12"/>
      <c r="AH517" s="12"/>
      <c r="AI517" s="12"/>
    </row>
    <row r="518" spans="1:52" s="9" customFormat="1" ht="15" customHeight="1" x14ac:dyDescent="0.15">
      <c r="A518" s="25"/>
      <c r="B518" s="442"/>
      <c r="C518" s="443"/>
      <c r="D518" s="443"/>
      <c r="E518" s="443"/>
      <c r="F518" s="443"/>
      <c r="G518" s="443"/>
      <c r="H518" s="443"/>
      <c r="I518" s="443"/>
      <c r="J518" s="443"/>
      <c r="K518" s="443"/>
      <c r="L518" s="443"/>
      <c r="M518" s="443"/>
      <c r="N518" s="443"/>
      <c r="O518" s="443"/>
      <c r="P518" s="443"/>
      <c r="Q518" s="443"/>
      <c r="R518" s="443"/>
      <c r="S518" s="443"/>
      <c r="T518" s="444"/>
      <c r="U518" s="105"/>
      <c r="V518" s="17"/>
      <c r="W518" s="17"/>
      <c r="X518" s="46"/>
      <c r="Y518" s="17"/>
      <c r="Z518" s="17"/>
      <c r="AA518" s="17"/>
      <c r="AB518" s="81"/>
      <c r="AD518" s="23">
        <v>20</v>
      </c>
      <c r="AE518" s="12"/>
      <c r="AH518" s="12"/>
      <c r="AI518" s="12"/>
    </row>
    <row r="519" spans="1:52" s="9" customFormat="1" ht="15" customHeight="1" x14ac:dyDescent="0.15">
      <c r="A519" s="25"/>
      <c r="B519" s="445"/>
      <c r="C519" s="446"/>
      <c r="D519" s="446"/>
      <c r="E519" s="446"/>
      <c r="F519" s="446"/>
      <c r="G519" s="446"/>
      <c r="H519" s="446"/>
      <c r="I519" s="446"/>
      <c r="J519" s="446"/>
      <c r="K519" s="446"/>
      <c r="L519" s="446"/>
      <c r="M519" s="446"/>
      <c r="N519" s="446"/>
      <c r="O519" s="446"/>
      <c r="P519" s="446"/>
      <c r="Q519" s="446"/>
      <c r="R519" s="446"/>
      <c r="S519" s="446"/>
      <c r="T519" s="447"/>
      <c r="U519" s="106"/>
      <c r="V519" s="107"/>
      <c r="W519" s="107"/>
      <c r="X519" s="108"/>
      <c r="Y519" s="107"/>
      <c r="Z519" s="107"/>
      <c r="AA519" s="107"/>
      <c r="AB519" s="109"/>
      <c r="AD519" s="23">
        <v>21</v>
      </c>
      <c r="AE519" s="12"/>
      <c r="AH519" s="12"/>
      <c r="AI519" s="12"/>
    </row>
    <row r="520" spans="1:52" s="9" customFormat="1" ht="15" customHeight="1" x14ac:dyDescent="0.15">
      <c r="A520" s="25"/>
      <c r="B520" s="227"/>
      <c r="C520" s="227"/>
      <c r="D520" s="227"/>
      <c r="E520" s="227"/>
      <c r="F520" s="227"/>
      <c r="G520" s="227"/>
      <c r="H520" s="227"/>
      <c r="I520" s="227"/>
      <c r="J520" s="227"/>
      <c r="K520" s="227"/>
      <c r="L520" s="227"/>
      <c r="M520" s="227"/>
      <c r="N520" s="227"/>
      <c r="O520" s="227"/>
      <c r="P520" s="227"/>
      <c r="Q520" s="227"/>
      <c r="R520" s="227"/>
      <c r="S520" s="227"/>
      <c r="T520" s="227"/>
      <c r="AD520" s="23"/>
      <c r="AE520" s="12"/>
      <c r="AH520" s="12"/>
      <c r="AI520" s="12"/>
    </row>
    <row r="521" spans="1:52" s="9" customFormat="1" ht="15" customHeight="1" x14ac:dyDescent="0.15">
      <c r="A521" s="25"/>
      <c r="B521" s="149"/>
      <c r="C521" s="16"/>
      <c r="D521" s="16"/>
      <c r="AD521" s="23"/>
      <c r="AH521" s="12"/>
      <c r="AI521" s="12"/>
    </row>
    <row r="522" spans="1:52" s="9" customFormat="1" ht="15" customHeight="1" x14ac:dyDescent="0.15">
      <c r="A522" s="25"/>
      <c r="B522" s="17" t="s">
        <v>823</v>
      </c>
      <c r="C522" s="17"/>
      <c r="D522" s="17"/>
      <c r="E522" s="123"/>
      <c r="F522" s="123"/>
      <c r="G522" s="123"/>
      <c r="H522" s="62" t="str">
        <f>IF(DgnCode="KSCE-LSD15","(도로교한계상태설계법 8.10.6.2 (2))","(KDS 24 17 11 : 2022 4.6.6.2.(2))")</f>
        <v>(도로교한계상태설계법 8.10.6.2 (2))</v>
      </c>
      <c r="I522" s="123"/>
      <c r="J522" s="123"/>
      <c r="K522" s="123"/>
      <c r="L522" s="123"/>
      <c r="M522" s="123"/>
      <c r="N522" s="123"/>
      <c r="O522" s="123"/>
      <c r="P522" s="123"/>
      <c r="Q522" s="123"/>
      <c r="R522" s="123"/>
      <c r="S522" s="123"/>
      <c r="T522" s="123"/>
      <c r="U522" s="123"/>
      <c r="AD522" s="23" t="s">
        <v>856</v>
      </c>
      <c r="AE522" s="12"/>
      <c r="AH522" s="12"/>
      <c r="AI522" s="301" t="s">
        <v>825</v>
      </c>
      <c r="AN522" s="17"/>
      <c r="AO522" s="17"/>
      <c r="AP522" s="17"/>
      <c r="AQ522" s="123"/>
      <c r="AR522" s="123"/>
    </row>
    <row r="523" spans="1:52" s="9" customFormat="1" ht="15" customHeight="1" x14ac:dyDescent="0.15">
      <c r="A523" s="25"/>
      <c r="B523" s="485" t="s">
        <v>786</v>
      </c>
      <c r="C523" s="485"/>
      <c r="D523" s="126" t="s">
        <v>0</v>
      </c>
      <c r="E523" s="93" t="s">
        <v>775</v>
      </c>
      <c r="F523" s="123"/>
      <c r="G523" s="93"/>
      <c r="H523" s="93"/>
      <c r="I523" s="126" t="s">
        <v>0</v>
      </c>
      <c r="J523" s="467">
        <v>0</v>
      </c>
      <c r="K523" s="467"/>
      <c r="L523" s="467"/>
      <c r="M523" s="123" t="str">
        <f>IF(J523 &lt;=N523,"≤","&gt;")</f>
        <v>≤</v>
      </c>
      <c r="N523" s="123">
        <v>1</v>
      </c>
      <c r="O523" s="123"/>
      <c r="P523" s="123"/>
      <c r="Q523" s="123"/>
      <c r="R523" s="258"/>
      <c r="S523" s="123"/>
      <c r="T523" s="123"/>
      <c r="U523" s="123"/>
      <c r="AD523" s="23">
        <v>1</v>
      </c>
      <c r="AE523" s="12"/>
      <c r="AH523" s="12"/>
      <c r="AI523" s="302"/>
      <c r="AO523" s="57"/>
      <c r="AP523" s="22"/>
      <c r="AQ523" s="57"/>
      <c r="AS523" s="57"/>
      <c r="AT523" s="57"/>
      <c r="AU523" s="22"/>
      <c r="AV523" s="456"/>
      <c r="AW523" s="456"/>
      <c r="AX523" s="456"/>
    </row>
    <row r="524" spans="1:52" s="9" customFormat="1" ht="15" customHeight="1" x14ac:dyDescent="0.15">
      <c r="A524" s="25"/>
      <c r="B524" s="485" t="s">
        <v>787</v>
      </c>
      <c r="C524" s="485"/>
      <c r="D524" s="126" t="s">
        <v>0</v>
      </c>
      <c r="E524" s="93" t="s">
        <v>776</v>
      </c>
      <c r="F524" s="123"/>
      <c r="G524" s="93"/>
      <c r="H524" s="93"/>
      <c r="I524" s="126" t="s">
        <v>0</v>
      </c>
      <c r="J524" s="467">
        <v>0</v>
      </c>
      <c r="K524" s="467"/>
      <c r="L524" s="467"/>
      <c r="M524" s="123" t="str">
        <f>IF(J524 &lt;=N524,"≤","&gt;")</f>
        <v>≤</v>
      </c>
      <c r="N524" s="123">
        <v>1</v>
      </c>
      <c r="O524" s="123"/>
      <c r="P524" s="123"/>
      <c r="Q524" s="123"/>
      <c r="R524" s="258"/>
      <c r="S524" s="123"/>
      <c r="T524" s="123"/>
      <c r="U524" s="123"/>
      <c r="AD524" s="23">
        <v>2</v>
      </c>
      <c r="AE524" s="12"/>
      <c r="AH524" s="12"/>
      <c r="AI524" s="302"/>
      <c r="AO524" s="17"/>
      <c r="AP524" s="17"/>
      <c r="AQ524" s="17"/>
      <c r="AR524" s="240"/>
      <c r="AS524" s="17"/>
      <c r="AV524" s="17"/>
      <c r="AW524" s="17"/>
      <c r="AX524" s="17"/>
      <c r="AY524" s="17"/>
      <c r="AZ524" s="17"/>
    </row>
    <row r="525" spans="1:52" s="9" customFormat="1" ht="15" customHeight="1" x14ac:dyDescent="0.15">
      <c r="A525" s="25"/>
      <c r="B525" s="27"/>
      <c r="C525" s="149" t="s">
        <v>14</v>
      </c>
      <c r="D525" s="149"/>
      <c r="E525" s="149" t="s">
        <v>334</v>
      </c>
      <c r="F525" s="154" t="s">
        <v>28</v>
      </c>
      <c r="G525" s="149" t="s">
        <v>335</v>
      </c>
      <c r="H525" s="123"/>
      <c r="I525" s="123"/>
      <c r="J525" s="149"/>
      <c r="K525" s="149"/>
      <c r="L525" s="149"/>
      <c r="M525" s="149"/>
      <c r="N525" s="149"/>
      <c r="O525" s="123"/>
      <c r="P525" s="123"/>
      <c r="Q525" s="123"/>
      <c r="R525" s="123"/>
      <c r="S525" s="123"/>
      <c r="T525" s="123"/>
      <c r="U525" s="123"/>
      <c r="AD525" s="23">
        <v>3</v>
      </c>
      <c r="AE525" s="12"/>
      <c r="AH525" s="12"/>
      <c r="AI525" s="302"/>
      <c r="AO525" s="17"/>
      <c r="AP525" s="457"/>
      <c r="AQ525" s="457"/>
      <c r="AR525" s="240"/>
      <c r="AS525" s="17"/>
      <c r="AV525" s="17"/>
      <c r="AW525" s="17"/>
      <c r="AX525" s="17"/>
      <c r="AY525" s="17"/>
      <c r="AZ525" s="17"/>
    </row>
    <row r="526" spans="1:52" s="9" customFormat="1" ht="15" customHeight="1" x14ac:dyDescent="0.15">
      <c r="A526" s="25"/>
      <c r="B526" s="27"/>
      <c r="C526" s="149"/>
      <c r="D526" s="502" t="s">
        <v>798</v>
      </c>
      <c r="E526" s="502"/>
      <c r="F526" s="154" t="s">
        <v>28</v>
      </c>
      <c r="G526" s="149" t="s">
        <v>336</v>
      </c>
      <c r="H526" s="123"/>
      <c r="I526" s="123"/>
      <c r="J526" s="149"/>
      <c r="K526" s="149"/>
      <c r="L526" s="149"/>
      <c r="M526" s="149"/>
      <c r="N526" s="149"/>
      <c r="O526" s="123"/>
      <c r="P526" s="123"/>
      <c r="Q526" s="123"/>
      <c r="R526" s="123"/>
      <c r="S526" s="123"/>
      <c r="T526" s="123"/>
      <c r="U526" s="123"/>
      <c r="AD526" s="23">
        <v>4</v>
      </c>
      <c r="AE526" s="12"/>
      <c r="AH526" s="12"/>
      <c r="AI526" s="302"/>
    </row>
    <row r="527" spans="1:52" s="9" customFormat="1" ht="15" customHeight="1" x14ac:dyDescent="0.15">
      <c r="A527" s="25"/>
      <c r="B527" s="27"/>
      <c r="C527" s="149"/>
      <c r="D527" s="149"/>
      <c r="E527" s="149"/>
      <c r="F527" s="154"/>
      <c r="G527" s="149"/>
      <c r="H527" s="123"/>
      <c r="I527" s="123"/>
      <c r="J527" s="149"/>
      <c r="K527" s="149"/>
      <c r="L527" s="149"/>
      <c r="M527" s="149"/>
      <c r="N527" s="149"/>
      <c r="O527" s="123"/>
      <c r="P527" s="123"/>
      <c r="Q527" s="123"/>
      <c r="R527" s="123"/>
      <c r="S527" s="123"/>
      <c r="T527" s="123"/>
      <c r="U527" s="123"/>
      <c r="AD527" s="23"/>
      <c r="AE527" s="12"/>
      <c r="AH527" s="12"/>
      <c r="AI527" s="302"/>
      <c r="AN527" s="149"/>
      <c r="AO527" s="149"/>
      <c r="AP527" s="149"/>
      <c r="AQ527" s="149"/>
    </row>
    <row r="528" spans="1:52" s="9" customFormat="1" ht="15" customHeight="1" x14ac:dyDescent="0.15">
      <c r="A528" s="25"/>
      <c r="B528" s="17" t="s">
        <v>823</v>
      </c>
      <c r="C528" s="17"/>
      <c r="D528" s="17"/>
      <c r="E528" s="123"/>
      <c r="F528" s="123"/>
      <c r="G528" s="123"/>
      <c r="H528" s="62" t="str">
        <f>IF(DgnCode="KSCE-LSD15","(도로교한계상태설계법 8.10.6.2 (2))","(KDS 24 17 11 : 2022 4.6.6.2.(2))")</f>
        <v>(도로교한계상태설계법 8.10.6.2 (2))</v>
      </c>
      <c r="I528" s="123"/>
      <c r="J528" s="149"/>
      <c r="K528" s="149"/>
      <c r="L528" s="149"/>
      <c r="M528" s="149"/>
      <c r="N528" s="149"/>
      <c r="O528" s="123"/>
      <c r="P528" s="123"/>
      <c r="Q528" s="123"/>
      <c r="R528" s="123"/>
      <c r="S528" s="123"/>
      <c r="T528" s="123"/>
      <c r="U528" s="123"/>
      <c r="AD528" s="23" t="s">
        <v>777</v>
      </c>
      <c r="AE528" s="12"/>
      <c r="AH528" s="12"/>
      <c r="AI528" s="302"/>
      <c r="AN528" s="149"/>
      <c r="AO528" s="149"/>
      <c r="AP528" s="17"/>
      <c r="AQ528" s="149"/>
    </row>
    <row r="529" spans="1:60" s="9" customFormat="1" ht="15" customHeight="1" x14ac:dyDescent="0.15">
      <c r="A529" s="25"/>
      <c r="B529" s="485" t="s">
        <v>857</v>
      </c>
      <c r="C529" s="485"/>
      <c r="D529" s="126" t="s">
        <v>0</v>
      </c>
      <c r="E529" s="93" t="s">
        <v>847</v>
      </c>
      <c r="F529" s="123"/>
      <c r="G529" s="93"/>
      <c r="H529" s="93"/>
      <c r="I529" s="126" t="s">
        <v>0</v>
      </c>
      <c r="J529" s="467">
        <v>0</v>
      </c>
      <c r="K529" s="467"/>
      <c r="L529" s="467"/>
      <c r="M529" s="123" t="str">
        <f>IF(J529 &lt;=N529,"≤","&gt;")</f>
        <v>≤</v>
      </c>
      <c r="N529" s="123">
        <v>1</v>
      </c>
      <c r="O529" s="123"/>
      <c r="P529" s="123"/>
      <c r="Q529" s="123"/>
      <c r="R529" s="123"/>
      <c r="S529" s="123"/>
      <c r="T529" s="123"/>
      <c r="U529" s="123"/>
      <c r="AD529" s="23">
        <v>1</v>
      </c>
      <c r="AE529" s="12"/>
      <c r="AH529" s="12"/>
      <c r="AI529" s="302"/>
      <c r="AN529" s="149"/>
      <c r="AO529" s="149"/>
      <c r="AP529" s="149"/>
      <c r="AQ529" s="149"/>
    </row>
    <row r="530" spans="1:60" s="9" customFormat="1" ht="15" customHeight="1" x14ac:dyDescent="0.15">
      <c r="A530" s="25"/>
      <c r="B530" s="27"/>
      <c r="C530" s="149"/>
      <c r="D530" s="149"/>
      <c r="E530" s="149"/>
      <c r="F530" s="154"/>
      <c r="G530" s="149"/>
      <c r="H530" s="123"/>
      <c r="I530" s="123"/>
      <c r="J530" s="149"/>
      <c r="K530" s="149"/>
      <c r="L530" s="149"/>
      <c r="M530" s="149"/>
      <c r="N530" s="149"/>
      <c r="O530" s="123"/>
      <c r="P530" s="123"/>
      <c r="Q530" s="123"/>
      <c r="R530" s="123"/>
      <c r="S530" s="123"/>
      <c r="T530" s="123"/>
      <c r="U530" s="123"/>
      <c r="AD530" s="23"/>
      <c r="AE530" s="12"/>
      <c r="AH530" s="12"/>
      <c r="AI530" s="12"/>
      <c r="AN530" s="149"/>
      <c r="AO530" s="149"/>
      <c r="AP530" s="149"/>
      <c r="AQ530" s="149"/>
    </row>
    <row r="531" spans="1:60" s="9" customFormat="1" ht="15" customHeight="1" x14ac:dyDescent="0.15">
      <c r="A531" s="25"/>
      <c r="B531" s="17" t="s">
        <v>885</v>
      </c>
      <c r="C531" s="17"/>
      <c r="D531" s="17"/>
      <c r="E531" s="123"/>
      <c r="F531" s="123"/>
      <c r="G531" s="123"/>
      <c r="H531" s="62" t="str">
        <f>IF(DgnCode="KSCE-LSD15","(도로교한계상태설계법 8.10.3.2 (4))","(KDS 24 17 11 : 2022 4.6.3.2.(4))")</f>
        <v>(도로교한계상태설계법 8.10.3.2 (4))</v>
      </c>
      <c r="I531" s="123"/>
      <c r="J531" s="17"/>
      <c r="K531" s="17"/>
      <c r="L531" s="17"/>
      <c r="M531" s="17"/>
      <c r="N531" s="17"/>
      <c r="O531" s="123"/>
      <c r="P531" s="123"/>
      <c r="Q531" s="123"/>
      <c r="R531" s="123"/>
      <c r="S531" s="123"/>
      <c r="T531" s="123"/>
      <c r="U531" s="123"/>
      <c r="AD531" s="23" t="s">
        <v>892</v>
      </c>
      <c r="AE531" s="12"/>
      <c r="AH531" s="12"/>
      <c r="AI531" s="304" t="s">
        <v>898</v>
      </c>
      <c r="AN531" s="149"/>
      <c r="AO531" s="149"/>
      <c r="AP531" s="149"/>
      <c r="AQ531" s="149"/>
    </row>
    <row r="532" spans="1:60" s="9" customFormat="1" ht="15" customHeight="1" x14ac:dyDescent="0.15">
      <c r="A532" s="25"/>
      <c r="B532" s="258" t="s">
        <v>886</v>
      </c>
      <c r="D532" s="443" t="s">
        <v>888</v>
      </c>
      <c r="E532" s="443"/>
      <c r="F532" s="431">
        <v>1</v>
      </c>
      <c r="G532" s="431"/>
      <c r="H532" s="431"/>
      <c r="I532" s="57" t="s">
        <v>339</v>
      </c>
      <c r="K532" s="123" t="str">
        <f>IF(ABS(F532)&gt;ABS(N532),"&gt;","≤")</f>
        <v>&gt;</v>
      </c>
      <c r="L532" s="443" t="s">
        <v>890</v>
      </c>
      <c r="M532" s="443"/>
      <c r="N532" s="431">
        <v>0</v>
      </c>
      <c r="O532" s="431"/>
      <c r="P532" s="431"/>
      <c r="Q532" s="57" t="s">
        <v>339</v>
      </c>
      <c r="R532" s="123"/>
      <c r="S532" s="62" t="str">
        <f>IF(ABS(F532)&gt;ABS(N532),": 단부구역을 소성힌지구역으로 정의",": 단부구역을 소성힌지구역으로 정의하지 않음")</f>
        <v>: 단부구역을 소성힌지구역으로 정의</v>
      </c>
      <c r="T532" s="123"/>
      <c r="AC532" s="23"/>
      <c r="AD532" s="9">
        <v>1</v>
      </c>
      <c r="AE532" s="12"/>
      <c r="AH532" s="12"/>
      <c r="AI532" s="303"/>
      <c r="AN532" s="149"/>
      <c r="AO532" s="149"/>
      <c r="AP532" s="149"/>
      <c r="AQ532" s="149"/>
    </row>
    <row r="533" spans="1:60" s="9" customFormat="1" ht="15" customHeight="1" x14ac:dyDescent="0.15">
      <c r="A533" s="25"/>
      <c r="B533" s="258" t="s">
        <v>887</v>
      </c>
      <c r="D533" s="443" t="s">
        <v>889</v>
      </c>
      <c r="E533" s="443"/>
      <c r="F533" s="431">
        <v>0</v>
      </c>
      <c r="G533" s="431"/>
      <c r="H533" s="431"/>
      <c r="I533" s="57" t="s">
        <v>339</v>
      </c>
      <c r="K533" s="123" t="str">
        <f>IF(ABS(F533)&gt;ABS(N533),"&gt;","≤")</f>
        <v>≤</v>
      </c>
      <c r="L533" s="443" t="s">
        <v>891</v>
      </c>
      <c r="M533" s="443"/>
      <c r="N533" s="431">
        <v>0</v>
      </c>
      <c r="O533" s="431"/>
      <c r="P533" s="431"/>
      <c r="Q533" s="57" t="s">
        <v>339</v>
      </c>
      <c r="R533" s="123"/>
      <c r="S533" s="62" t="str">
        <f>IF(ABS(F533)&gt;ABS(N533),": 단부구역을 소성힌지구역으로 정의",": 단부구역을 소성힌지구역으로 정의하지 않음")</f>
        <v>: 단부구역을 소성힌지구역으로 정의하지 않음</v>
      </c>
      <c r="T533" s="123"/>
      <c r="AC533" s="23"/>
      <c r="AD533" s="23">
        <v>2</v>
      </c>
      <c r="AE533" s="12"/>
      <c r="AH533" s="12"/>
      <c r="AI533" s="303"/>
      <c r="AN533" s="149"/>
      <c r="AO533" s="149"/>
      <c r="AP533" s="149"/>
      <c r="AQ533" s="149"/>
    </row>
    <row r="534" spans="1:60" s="9" customFormat="1" ht="15" customHeight="1" x14ac:dyDescent="0.15">
      <c r="A534" s="25"/>
      <c r="AE534" s="12"/>
      <c r="AH534" s="12"/>
      <c r="AI534" s="303"/>
      <c r="AN534" s="149"/>
      <c r="AO534" s="149"/>
      <c r="AP534" s="149"/>
      <c r="AQ534" s="149"/>
    </row>
    <row r="535" spans="1:60" s="9" customFormat="1" ht="15" customHeight="1" x14ac:dyDescent="0.15">
      <c r="A535" s="25"/>
      <c r="B535" s="17" t="s">
        <v>885</v>
      </c>
      <c r="C535" s="17"/>
      <c r="D535" s="17"/>
      <c r="E535" s="123"/>
      <c r="F535" s="123"/>
      <c r="G535" s="123"/>
      <c r="H535" s="62" t="str">
        <f>IF(DgnCode="KSCE-LSD15","(도로교한계상태설계법 8.10.3.2 (4))","(KDS 24 17 11 : 2022 4.6.3.2.(4))")</f>
        <v>(도로교한계상태설계법 8.10.3.2 (4))</v>
      </c>
      <c r="I535" s="123"/>
      <c r="J535" s="17"/>
      <c r="K535" s="17"/>
      <c r="L535" s="17"/>
      <c r="M535" s="17"/>
      <c r="N535" s="17"/>
      <c r="O535" s="123"/>
      <c r="P535" s="123"/>
      <c r="Q535" s="123"/>
      <c r="R535" s="123"/>
      <c r="S535" s="123"/>
      <c r="T535" s="123"/>
      <c r="U535" s="123"/>
      <c r="AD535" s="23" t="s">
        <v>895</v>
      </c>
      <c r="AE535" s="12"/>
      <c r="AH535" s="12"/>
      <c r="AI535" s="303"/>
      <c r="AN535" s="149"/>
      <c r="AO535" s="149"/>
      <c r="AP535" s="149"/>
      <c r="AQ535" s="149"/>
    </row>
    <row r="536" spans="1:60" s="9" customFormat="1" ht="15" customHeight="1" x14ac:dyDescent="0.15">
      <c r="A536" s="25"/>
      <c r="B536" s="258"/>
      <c r="D536" s="443" t="s">
        <v>893</v>
      </c>
      <c r="E536" s="443"/>
      <c r="F536" s="431">
        <v>1</v>
      </c>
      <c r="G536" s="431"/>
      <c r="H536" s="431"/>
      <c r="I536" s="57" t="s">
        <v>339</v>
      </c>
      <c r="K536" s="123" t="str">
        <f>IF(ABS(F536)&gt;ABS(N536),"&gt;","≤")</f>
        <v>&gt;</v>
      </c>
      <c r="L536" s="443" t="s">
        <v>894</v>
      </c>
      <c r="M536" s="443"/>
      <c r="N536" s="431">
        <v>0</v>
      </c>
      <c r="O536" s="431"/>
      <c r="P536" s="431"/>
      <c r="Q536" s="57" t="s">
        <v>339</v>
      </c>
      <c r="R536" s="123"/>
      <c r="S536" s="62" t="str">
        <f>IF(ABS(F536)&gt;ABS(N536),": 단부구역을 소성힌지구역으로 정의",": 단부구역을 소성힌지구역으로 정의하지 않음")</f>
        <v>: 단부구역을 소성힌지구역으로 정의</v>
      </c>
      <c r="T536" s="123"/>
      <c r="AC536" s="23"/>
      <c r="AD536" s="9">
        <v>1</v>
      </c>
      <c r="AE536" s="12"/>
      <c r="AH536" s="12"/>
      <c r="AI536" s="303"/>
      <c r="AN536" s="149"/>
      <c r="AO536" s="149"/>
      <c r="AP536" s="149"/>
      <c r="AQ536" s="149"/>
    </row>
    <row r="537" spans="1:60" s="9" customFormat="1" ht="15" customHeight="1" x14ac:dyDescent="0.15">
      <c r="A537" s="25"/>
      <c r="AE537" s="12"/>
      <c r="AH537" s="12"/>
      <c r="AI537" s="12"/>
      <c r="AN537" s="149"/>
      <c r="AO537" s="149"/>
      <c r="AP537" s="149"/>
      <c r="AQ537" s="149"/>
    </row>
    <row r="538" spans="1:60" s="9" customFormat="1" ht="15" customHeight="1" x14ac:dyDescent="0.15">
      <c r="A538" s="25"/>
      <c r="B538" s="149" t="s">
        <v>789</v>
      </c>
      <c r="C538" s="149"/>
      <c r="D538" s="149"/>
      <c r="E538" s="149"/>
      <c r="F538" s="154"/>
      <c r="G538" s="149"/>
      <c r="J538" s="149"/>
      <c r="K538" s="149"/>
      <c r="L538" s="149"/>
      <c r="M538" s="149"/>
      <c r="N538" s="149"/>
      <c r="AD538" s="239" t="s">
        <v>790</v>
      </c>
      <c r="AE538" s="12"/>
      <c r="AH538" s="12"/>
      <c r="AI538" s="12"/>
      <c r="AN538" s="25"/>
      <c r="AO538" s="95"/>
      <c r="AP538" s="126"/>
      <c r="AQ538" s="454"/>
      <c r="AR538" s="454"/>
      <c r="AS538" s="454"/>
      <c r="AT538" s="169"/>
      <c r="AU538" s="125"/>
      <c r="AV538" s="95"/>
      <c r="AW538" s="423"/>
      <c r="AX538" s="423"/>
      <c r="AY538" s="423"/>
      <c r="AZ538" s="45"/>
      <c r="BA538" s="149"/>
      <c r="BB538" s="149"/>
      <c r="BC538" s="45"/>
      <c r="BD538" s="45"/>
      <c r="BE538" s="45"/>
    </row>
    <row r="539" spans="1:60" s="9" customFormat="1" ht="15" customHeight="1" x14ac:dyDescent="0.15">
      <c r="A539" s="25"/>
      <c r="B539" s="149" t="s">
        <v>362</v>
      </c>
      <c r="C539" s="16"/>
      <c r="D539" s="16"/>
      <c r="G539" s="62" t="str">
        <f>IF(DgnCode="KSCE-LSD15","(도로교한계상태설계법 8.10.2.5 (5))","(KDS 24 17 11 : 2022 4.6.2.5.(5))")</f>
        <v>(도로교한계상태설계법 8.10.2.5 (5))</v>
      </c>
      <c r="AC539" s="45"/>
      <c r="AD539" s="239" t="s">
        <v>780</v>
      </c>
      <c r="AE539" s="243"/>
      <c r="AH539" s="12"/>
      <c r="AI539" s="12"/>
      <c r="AO539" s="149"/>
      <c r="AP539" s="119"/>
      <c r="AQ539" s="93"/>
      <c r="AR539" s="93"/>
      <c r="AS539" s="93"/>
      <c r="AT539" s="93"/>
      <c r="AU539" s="93"/>
      <c r="AV539" s="74"/>
      <c r="AW539" s="415"/>
      <c r="AX539" s="415"/>
      <c r="AY539" s="415"/>
      <c r="AZ539" s="45"/>
      <c r="BA539" s="149"/>
      <c r="BB539" s="149"/>
      <c r="BC539" s="45"/>
      <c r="BD539" s="45"/>
      <c r="BE539" s="45"/>
      <c r="BF539" s="45"/>
      <c r="BG539" s="149"/>
      <c r="BH539" s="149"/>
    </row>
    <row r="540" spans="1:60" s="9" customFormat="1" ht="15" customHeight="1" x14ac:dyDescent="0.15">
      <c r="A540" s="25"/>
      <c r="B540" s="25"/>
      <c r="C540" s="72" t="s">
        <v>844</v>
      </c>
      <c r="D540" s="47" t="s">
        <v>0</v>
      </c>
      <c r="E540" s="410">
        <v>-1</v>
      </c>
      <c r="F540" s="410"/>
      <c r="G540" s="410"/>
      <c r="H540" s="93" t="s">
        <v>340</v>
      </c>
      <c r="I540" s="93"/>
      <c r="J540" s="95" t="str">
        <f>IF(E540&lt;=K540,"≤","&gt;")</f>
        <v>≤</v>
      </c>
      <c r="K540" s="423">
        <v>60</v>
      </c>
      <c r="L540" s="423"/>
      <c r="M540" s="423"/>
      <c r="N540" s="93" t="s">
        <v>341</v>
      </c>
      <c r="O540" s="45"/>
      <c r="P540" s="57"/>
      <c r="Q540" s="45"/>
      <c r="R540" s="45"/>
      <c r="S540" s="45"/>
      <c r="T540" s="45"/>
      <c r="U540" s="149"/>
      <c r="V540" s="149"/>
      <c r="W540" s="149"/>
      <c r="X540" s="149"/>
      <c r="Y540" s="149"/>
      <c r="Z540" s="424" t="str">
        <f>IF(E540&lt;=K540,"...... OK", "...... NG")</f>
        <v>...... OK</v>
      </c>
      <c r="AA540" s="463"/>
      <c r="AB540" s="463"/>
      <c r="AC540" s="45"/>
      <c r="AD540" s="239">
        <v>1</v>
      </c>
      <c r="AE540" s="243"/>
      <c r="AH540" s="12"/>
      <c r="AI540" s="12"/>
      <c r="AO540" s="95"/>
      <c r="AP540" s="119"/>
      <c r="AQ540" s="415"/>
      <c r="AR540" s="415"/>
      <c r="AS540" s="415"/>
      <c r="AT540" s="125"/>
      <c r="AU540" s="125"/>
      <c r="AV540" s="140"/>
      <c r="AW540" s="149"/>
      <c r="AX540" s="149"/>
      <c r="AY540" s="149"/>
      <c r="AZ540" s="149"/>
      <c r="BA540" s="74"/>
      <c r="BB540" s="149"/>
      <c r="BC540" s="149"/>
      <c r="BD540" s="74"/>
      <c r="BE540" s="455"/>
      <c r="BF540" s="455"/>
      <c r="BG540" s="455"/>
      <c r="BH540" s="125"/>
    </row>
    <row r="541" spans="1:60" s="9" customFormat="1" ht="15" customHeight="1" x14ac:dyDescent="0.15">
      <c r="A541" s="25"/>
      <c r="B541" s="25"/>
      <c r="C541" s="154" t="s">
        <v>342</v>
      </c>
      <c r="D541" s="47" t="s">
        <v>0</v>
      </c>
      <c r="E541" s="452">
        <v>-1</v>
      </c>
      <c r="F541" s="452"/>
      <c r="G541" s="452"/>
      <c r="H541" s="149" t="s">
        <v>283</v>
      </c>
      <c r="I541" s="149"/>
      <c r="J541" s="154" t="str">
        <f>IF(ABS(E541)&lt;=ABS(O541),"≤","&gt;")</f>
        <v>&gt;</v>
      </c>
      <c r="K541" s="149" t="s">
        <v>343</v>
      </c>
      <c r="L541" s="149"/>
      <c r="M541" s="149"/>
      <c r="N541" s="154" t="s">
        <v>344</v>
      </c>
      <c r="O541" s="415"/>
      <c r="P541" s="415"/>
      <c r="Q541" s="415"/>
      <c r="R541" s="149" t="s">
        <v>283</v>
      </c>
      <c r="S541" s="45"/>
      <c r="T541" s="45"/>
      <c r="U541" s="149"/>
      <c r="V541" s="149"/>
      <c r="W541" s="149"/>
      <c r="X541" s="149"/>
      <c r="Y541" s="149"/>
      <c r="Z541" s="424" t="str">
        <f>IF(ABS(O541)&gt;=ABS(E541),"...... OK", "...... NG")</f>
        <v>...... NG</v>
      </c>
      <c r="AA541" s="463"/>
      <c r="AB541" s="463"/>
      <c r="AC541" s="45"/>
      <c r="AD541" s="239">
        <v>2</v>
      </c>
      <c r="AE541" s="243"/>
      <c r="AH541" s="12"/>
      <c r="AI541" s="12"/>
    </row>
    <row r="542" spans="1:60" s="9" customFormat="1" ht="15" customHeight="1" x14ac:dyDescent="0.15">
      <c r="A542" s="25"/>
      <c r="B542" s="25"/>
      <c r="C542" s="95" t="s">
        <v>845</v>
      </c>
      <c r="D542" s="126" t="s">
        <v>0</v>
      </c>
      <c r="E542" s="454">
        <v>0</v>
      </c>
      <c r="F542" s="454"/>
      <c r="G542" s="454"/>
      <c r="H542" s="169"/>
      <c r="I542" s="125"/>
      <c r="J542" s="95" t="str">
        <f>IF(E542&lt;=K542,"≤","&gt;")</f>
        <v>≤</v>
      </c>
      <c r="K542" s="423">
        <v>0.03</v>
      </c>
      <c r="L542" s="423"/>
      <c r="M542" s="423"/>
      <c r="N542" s="45"/>
      <c r="O542" s="149"/>
      <c r="P542" s="149"/>
      <c r="Q542" s="45"/>
      <c r="R542" s="45"/>
      <c r="S542" s="45"/>
      <c r="T542" s="45"/>
      <c r="U542" s="149"/>
      <c r="V542" s="149"/>
      <c r="W542" s="149"/>
      <c r="X542" s="149"/>
      <c r="Y542" s="149"/>
      <c r="Z542" s="424" t="str">
        <f>IF(E542&lt;=K542,"...... OK", "...... NG")</f>
        <v>...... OK</v>
      </c>
      <c r="AA542" s="463"/>
      <c r="AB542" s="463"/>
      <c r="AC542" s="45"/>
      <c r="AD542" s="239">
        <v>3</v>
      </c>
      <c r="AE542" s="243"/>
      <c r="AH542" s="12"/>
      <c r="AI542" s="12"/>
    </row>
    <row r="543" spans="1:60" s="9" customFormat="1" ht="15" customHeight="1" x14ac:dyDescent="0.15">
      <c r="A543" s="25"/>
      <c r="B543" s="25"/>
      <c r="C543" s="95"/>
      <c r="D543" s="126"/>
      <c r="E543" s="278"/>
      <c r="F543" s="278"/>
      <c r="G543" s="278"/>
      <c r="H543" s="169"/>
      <c r="I543" s="125"/>
      <c r="J543" s="95"/>
      <c r="K543" s="277"/>
      <c r="L543" s="277"/>
      <c r="M543" s="277"/>
      <c r="N543" s="45"/>
      <c r="O543" s="149"/>
      <c r="P543" s="149"/>
      <c r="Q543" s="45"/>
      <c r="R543" s="45"/>
      <c r="S543" s="45"/>
      <c r="T543" s="45"/>
      <c r="U543" s="149"/>
      <c r="V543" s="149"/>
      <c r="W543" s="149"/>
      <c r="X543" s="149"/>
      <c r="Y543" s="149"/>
      <c r="Z543" s="91"/>
      <c r="AA543" s="188"/>
      <c r="AB543" s="188"/>
      <c r="AC543" s="45"/>
      <c r="AD543" s="239"/>
      <c r="AE543" s="243"/>
      <c r="AH543" s="12"/>
      <c r="AI543" s="12"/>
      <c r="AN543" s="18"/>
      <c r="AO543" s="16"/>
      <c r="AP543" s="16"/>
    </row>
    <row r="544" spans="1:60" s="9" customFormat="1" ht="15" customHeight="1" x14ac:dyDescent="0.15">
      <c r="A544" s="25"/>
      <c r="B544" s="25"/>
      <c r="C544" s="95" t="s">
        <v>792</v>
      </c>
      <c r="D544" s="119" t="s">
        <v>344</v>
      </c>
      <c r="E544" s="93" t="s">
        <v>849</v>
      </c>
      <c r="F544" s="93"/>
      <c r="G544" s="93"/>
      <c r="H544" s="93"/>
      <c r="I544" s="93"/>
      <c r="J544" s="74" t="s">
        <v>0</v>
      </c>
      <c r="K544" s="415"/>
      <c r="L544" s="415"/>
      <c r="M544" s="415"/>
      <c r="N544" s="45"/>
      <c r="O544" s="149"/>
      <c r="P544" s="149"/>
      <c r="Q544" s="45"/>
      <c r="R544" s="45"/>
      <c r="S544" s="45"/>
      <c r="T544" s="45"/>
      <c r="U544" s="149"/>
      <c r="V544" s="149"/>
      <c r="W544" s="149"/>
      <c r="X544" s="149"/>
      <c r="Y544" s="149"/>
      <c r="Z544" s="45"/>
      <c r="AA544" s="45"/>
      <c r="AB544" s="45"/>
      <c r="AC544" s="149"/>
      <c r="AD544" s="239" t="s">
        <v>840</v>
      </c>
      <c r="AE544" s="243"/>
      <c r="AH544" s="12"/>
      <c r="AI544" s="12"/>
      <c r="AN544" s="194"/>
      <c r="AX544" s="162"/>
    </row>
    <row r="545" spans="1:63" s="9" customFormat="1" ht="15" customHeight="1" x14ac:dyDescent="0.15">
      <c r="A545" s="25"/>
      <c r="B545" s="25"/>
      <c r="C545" s="95" t="s">
        <v>723</v>
      </c>
      <c r="D545" s="119" t="s">
        <v>344</v>
      </c>
      <c r="E545" s="415"/>
      <c r="F545" s="415"/>
      <c r="G545" s="415"/>
      <c r="H545" s="125" t="s">
        <v>156</v>
      </c>
      <c r="I545" s="125"/>
      <c r="J545" s="140"/>
      <c r="K545" s="149"/>
      <c r="L545" s="149" t="s">
        <v>347</v>
      </c>
      <c r="M545" s="149"/>
      <c r="N545" s="149"/>
      <c r="O545" s="74" t="s">
        <v>0</v>
      </c>
      <c r="P545" s="149" t="s">
        <v>851</v>
      </c>
      <c r="Q545" s="149"/>
      <c r="R545" s="74" t="s">
        <v>0</v>
      </c>
      <c r="S545" s="455">
        <f>K544*E545</f>
        <v>0</v>
      </c>
      <c r="T545" s="455"/>
      <c r="U545" s="455"/>
      <c r="V545" s="125" t="s">
        <v>156</v>
      </c>
      <c r="W545" s="45"/>
      <c r="X545" s="45"/>
      <c r="Y545" s="149"/>
      <c r="Z545" s="45"/>
      <c r="AA545" s="45"/>
      <c r="AB545" s="45"/>
      <c r="AC545" s="149"/>
      <c r="AD545" s="239">
        <v>1</v>
      </c>
      <c r="AE545" s="243"/>
      <c r="AH545" s="12"/>
      <c r="AI545" s="12"/>
    </row>
    <row r="546" spans="1:63" s="9" customFormat="1" ht="15" customHeight="1" x14ac:dyDescent="0.15">
      <c r="A546" s="25"/>
      <c r="B546" s="25"/>
      <c r="C546" s="16"/>
      <c r="D546" s="16"/>
      <c r="AC546" s="45"/>
      <c r="AD546" s="239"/>
      <c r="AE546" s="243"/>
      <c r="AH546" s="12"/>
      <c r="AI546" s="12"/>
    </row>
    <row r="547" spans="1:63" s="9" customFormat="1" ht="15" customHeight="1" x14ac:dyDescent="0.15">
      <c r="A547" s="25"/>
      <c r="B547" s="25"/>
      <c r="C547" s="95" t="s">
        <v>791</v>
      </c>
      <c r="D547" s="119" t="s">
        <v>26</v>
      </c>
      <c r="E547" s="93" t="s">
        <v>850</v>
      </c>
      <c r="F547" s="93"/>
      <c r="G547" s="93"/>
      <c r="H547" s="93"/>
      <c r="I547" s="93"/>
      <c r="J547" s="74" t="s">
        <v>0</v>
      </c>
      <c r="K547" s="415"/>
      <c r="L547" s="415"/>
      <c r="M547" s="415"/>
      <c r="N547" s="45"/>
      <c r="O547" s="149"/>
      <c r="P547" s="149"/>
      <c r="Q547" s="45"/>
      <c r="R547" s="45"/>
      <c r="S547" s="45"/>
      <c r="T547" s="45"/>
      <c r="U547" s="149"/>
      <c r="V547" s="149"/>
      <c r="W547" s="149"/>
      <c r="X547" s="149"/>
      <c r="Y547" s="149"/>
      <c r="Z547" s="45"/>
      <c r="AA547" s="45"/>
      <c r="AB547" s="45"/>
      <c r="AC547" s="45"/>
      <c r="AD547" s="239" t="s">
        <v>725</v>
      </c>
      <c r="AE547" s="243"/>
      <c r="AH547" s="12"/>
      <c r="AI547" s="12"/>
      <c r="AN547" s="149"/>
      <c r="AO547" s="16"/>
      <c r="AP547" s="16"/>
    </row>
    <row r="548" spans="1:63" s="9" customFormat="1" ht="15" customHeight="1" x14ac:dyDescent="0.15">
      <c r="A548" s="25"/>
      <c r="B548" s="25"/>
      <c r="C548" s="95" t="s">
        <v>724</v>
      </c>
      <c r="D548" s="119" t="s">
        <v>26</v>
      </c>
      <c r="E548" s="415"/>
      <c r="F548" s="415"/>
      <c r="G548" s="415"/>
      <c r="H548" s="125" t="s">
        <v>156</v>
      </c>
      <c r="I548" s="125"/>
      <c r="J548" s="140"/>
      <c r="K548" s="149"/>
      <c r="L548" s="149" t="s">
        <v>347</v>
      </c>
      <c r="M548" s="149"/>
      <c r="N548" s="149"/>
      <c r="O548" s="74" t="s">
        <v>0</v>
      </c>
      <c r="P548" s="149" t="s">
        <v>852</v>
      </c>
      <c r="Q548" s="149"/>
      <c r="R548" s="74" t="s">
        <v>0</v>
      </c>
      <c r="S548" s="455">
        <f>K547*E548</f>
        <v>0</v>
      </c>
      <c r="T548" s="455"/>
      <c r="U548" s="455"/>
      <c r="V548" s="125" t="s">
        <v>156</v>
      </c>
      <c r="W548" s="45"/>
      <c r="X548" s="45"/>
      <c r="Y548" s="149"/>
      <c r="Z548" s="45"/>
      <c r="AA548" s="45"/>
      <c r="AB548" s="45"/>
      <c r="AC548" s="45"/>
      <c r="AD548" s="239">
        <v>1</v>
      </c>
      <c r="AE548" s="243"/>
      <c r="AH548" s="12"/>
      <c r="AI548" s="12"/>
      <c r="AN548" s="25"/>
      <c r="AO548" s="62"/>
      <c r="AS548" s="95"/>
      <c r="AT548" s="126"/>
      <c r="AU548" s="93"/>
      <c r="AV548" s="125"/>
      <c r="AW548" s="93"/>
      <c r="AX548" s="126"/>
      <c r="AY548" s="420"/>
      <c r="AZ548" s="420"/>
      <c r="BA548" s="420"/>
      <c r="BB548" s="95"/>
      <c r="BC548" s="147"/>
      <c r="BF548" s="149"/>
      <c r="BG548" s="149"/>
      <c r="BH548" s="149"/>
      <c r="BI548" s="453"/>
      <c r="BJ548" s="453"/>
      <c r="BK548" s="453"/>
    </row>
    <row r="549" spans="1:63" s="9" customFormat="1" ht="15" customHeight="1" x14ac:dyDescent="0.15">
      <c r="A549" s="25"/>
      <c r="B549" s="25"/>
      <c r="C549" s="16"/>
      <c r="D549" s="16"/>
      <c r="AC549" s="45"/>
      <c r="AD549" s="239"/>
      <c r="AE549" s="243"/>
      <c r="AH549" s="12"/>
      <c r="AI549" s="12"/>
      <c r="AN549" s="25"/>
      <c r="AO549" s="147"/>
      <c r="AP549" s="126"/>
      <c r="AQ549" s="93"/>
      <c r="AR549" s="125"/>
      <c r="AS549" s="167"/>
      <c r="AT549" s="167"/>
      <c r="AU549" s="93"/>
      <c r="AV549" s="93"/>
      <c r="AW549" s="93"/>
      <c r="AX549" s="93"/>
      <c r="AY549" s="93"/>
      <c r="AZ549" s="93"/>
      <c r="BA549" s="125"/>
      <c r="BB549" s="125"/>
      <c r="BC549" s="125"/>
      <c r="BD549" s="125"/>
      <c r="BE549" s="125"/>
      <c r="BF549" s="125"/>
      <c r="BG549" s="170"/>
      <c r="BH549" s="410"/>
      <c r="BI549" s="410"/>
      <c r="BJ549" s="410"/>
    </row>
    <row r="550" spans="1:63" s="9" customFormat="1" ht="15" customHeight="1" x14ac:dyDescent="0.2">
      <c r="A550" s="25"/>
      <c r="B550" s="25"/>
      <c r="C550" s="95" t="s">
        <v>345</v>
      </c>
      <c r="D550" s="119" t="s">
        <v>26</v>
      </c>
      <c r="E550" s="93" t="s">
        <v>346</v>
      </c>
      <c r="F550" s="93"/>
      <c r="G550" s="93"/>
      <c r="H550" s="93"/>
      <c r="I550" s="93"/>
      <c r="J550" s="74" t="s">
        <v>0</v>
      </c>
      <c r="K550" s="415"/>
      <c r="L550" s="415"/>
      <c r="M550" s="415"/>
      <c r="N550" s="45"/>
      <c r="O550" s="149"/>
      <c r="P550" s="149"/>
      <c r="Q550" s="45"/>
      <c r="R550" s="45"/>
      <c r="S550" s="45"/>
      <c r="T550" s="45"/>
      <c r="U550" s="149"/>
      <c r="V550" s="149"/>
      <c r="W550" s="149"/>
      <c r="X550" s="149"/>
      <c r="Y550" s="149"/>
      <c r="Z550" s="45"/>
      <c r="AA550" s="45"/>
      <c r="AB550" s="45"/>
      <c r="AC550" s="45"/>
      <c r="AD550" s="239" t="s">
        <v>782</v>
      </c>
      <c r="AE550" s="243"/>
      <c r="AH550" s="12"/>
      <c r="AI550" s="12"/>
      <c r="AN550" s="25"/>
      <c r="AO550" s="157"/>
      <c r="AQ550" s="157"/>
      <c r="AR550" s="62"/>
    </row>
    <row r="551" spans="1:63" s="9" customFormat="1" ht="15" customHeight="1" x14ac:dyDescent="0.2">
      <c r="A551" s="25"/>
      <c r="B551" s="25"/>
      <c r="C551" s="95" t="s">
        <v>174</v>
      </c>
      <c r="D551" s="119" t="s">
        <v>26</v>
      </c>
      <c r="E551" s="415"/>
      <c r="F551" s="415"/>
      <c r="G551" s="415"/>
      <c r="H551" s="125" t="s">
        <v>156</v>
      </c>
      <c r="I551" s="125"/>
      <c r="J551" s="140"/>
      <c r="K551" s="149"/>
      <c r="L551" s="149" t="s">
        <v>347</v>
      </c>
      <c r="M551" s="149"/>
      <c r="N551" s="149"/>
      <c r="O551" s="74" t="s">
        <v>0</v>
      </c>
      <c r="P551" s="149" t="s">
        <v>781</v>
      </c>
      <c r="Q551" s="149"/>
      <c r="R551" s="74" t="s">
        <v>0</v>
      </c>
      <c r="S551" s="455">
        <f>K550*E551</f>
        <v>0</v>
      </c>
      <c r="T551" s="455"/>
      <c r="U551" s="455"/>
      <c r="V551" s="125" t="s">
        <v>156</v>
      </c>
      <c r="W551" s="45"/>
      <c r="X551" s="45"/>
      <c r="Y551" s="149"/>
      <c r="Z551" s="45"/>
      <c r="AA551" s="45"/>
      <c r="AB551" s="45"/>
      <c r="AC551" s="45"/>
      <c r="AD551" s="239">
        <v>1</v>
      </c>
      <c r="AE551" s="243"/>
      <c r="AH551" s="12"/>
      <c r="AI551" s="12"/>
      <c r="AN551" s="25"/>
      <c r="AO551" s="16"/>
      <c r="AR551" s="157"/>
      <c r="AS551" s="126"/>
      <c r="AT551" s="93"/>
      <c r="AV551" s="93"/>
      <c r="AW551" s="93"/>
      <c r="AX551" s="125"/>
      <c r="AY551" s="93"/>
      <c r="AZ551" s="93"/>
      <c r="BA551" s="125"/>
      <c r="BB551" s="126"/>
      <c r="BC551" s="410"/>
      <c r="BD551" s="410"/>
      <c r="BE551" s="410"/>
      <c r="BF551" s="137"/>
    </row>
    <row r="552" spans="1:63" s="9" customFormat="1" ht="15" customHeight="1" x14ac:dyDescent="0.2">
      <c r="A552" s="25"/>
      <c r="B552" s="25"/>
      <c r="C552" s="16"/>
      <c r="D552" s="16"/>
      <c r="AC552" s="45"/>
      <c r="AD552" s="239"/>
      <c r="AE552" s="243"/>
      <c r="AH552" s="12"/>
      <c r="AI552" s="12"/>
      <c r="AN552" s="25"/>
      <c r="AO552" s="16"/>
      <c r="AQ552" s="158"/>
      <c r="AR552" s="93"/>
      <c r="AS552" s="126"/>
      <c r="AT552" s="410"/>
      <c r="AU552" s="410"/>
      <c r="AV552" s="410"/>
      <c r="AW552" s="137"/>
      <c r="BC552" s="177"/>
      <c r="BD552" s="177"/>
      <c r="BE552" s="167"/>
    </row>
    <row r="553" spans="1:63" s="9" customFormat="1" ht="15" customHeight="1" x14ac:dyDescent="0.2">
      <c r="A553" s="25"/>
      <c r="B553" s="149" t="s">
        <v>361</v>
      </c>
      <c r="C553" s="16"/>
      <c r="D553" s="16"/>
      <c r="AC553" s="45"/>
      <c r="AD553" s="239" t="s">
        <v>793</v>
      </c>
      <c r="AE553" s="243"/>
      <c r="AH553" s="12"/>
      <c r="AI553" s="12"/>
      <c r="AN553" s="25"/>
      <c r="AO553" s="16"/>
      <c r="AQ553" s="158"/>
      <c r="AR553" s="157"/>
      <c r="AS553" s="157"/>
      <c r="AT553" s="93"/>
      <c r="AU553" s="93"/>
      <c r="AV553" s="93"/>
      <c r="AW553" s="93"/>
      <c r="AX553" s="125"/>
      <c r="AY553" s="125"/>
      <c r="AZ553" s="125"/>
      <c r="BA553" s="167"/>
      <c r="BB553" s="420"/>
      <c r="BC553" s="420"/>
      <c r="BD553" s="420"/>
      <c r="BE553" s="171"/>
    </row>
    <row r="554" spans="1:63" s="9" customFormat="1" ht="15" customHeight="1" x14ac:dyDescent="0.2">
      <c r="A554" s="25"/>
      <c r="B554" s="194" t="s">
        <v>643</v>
      </c>
      <c r="C554" s="16"/>
      <c r="D554" s="16"/>
      <c r="AC554" s="45"/>
      <c r="AD554" s="239"/>
      <c r="AE554" s="243"/>
      <c r="AH554" s="12"/>
      <c r="AI554" s="12"/>
      <c r="AN554" s="25"/>
      <c r="AO554" s="16"/>
      <c r="AQ554" s="158"/>
      <c r="AR554" s="157"/>
      <c r="AS554" s="157"/>
      <c r="AT554" s="93"/>
      <c r="AU554" s="93"/>
      <c r="AV554" s="93"/>
      <c r="AW554" s="93"/>
      <c r="AX554" s="125"/>
      <c r="AY554" s="125"/>
      <c r="AZ554" s="125"/>
      <c r="BA554" s="167"/>
      <c r="BB554" s="420"/>
      <c r="BC554" s="420"/>
      <c r="BD554" s="420"/>
      <c r="BE554" s="171"/>
    </row>
    <row r="555" spans="1:63" s="9" customFormat="1" ht="15" customHeight="1" x14ac:dyDescent="0.2">
      <c r="A555" s="25"/>
      <c r="B555" s="194" t="s">
        <v>644</v>
      </c>
      <c r="C555" s="16"/>
      <c r="D555" s="16"/>
      <c r="AC555" s="45"/>
      <c r="AD555" s="239"/>
      <c r="AE555" s="243"/>
      <c r="AH555" s="12"/>
      <c r="AI555" s="12"/>
      <c r="AN555" s="25"/>
      <c r="AO555" s="16"/>
      <c r="AQ555" s="158"/>
      <c r="AR555" s="157"/>
      <c r="AS555" s="157"/>
      <c r="AT555" s="93"/>
      <c r="AU555" s="93"/>
      <c r="AV555" s="93"/>
      <c r="AX555" s="167"/>
      <c r="AY555" s="420"/>
      <c r="AZ555" s="420"/>
      <c r="BA555" s="420"/>
      <c r="BB555" s="171"/>
      <c r="BC555" s="241"/>
      <c r="BD555" s="241"/>
      <c r="BE555" s="167"/>
    </row>
    <row r="556" spans="1:63" s="9" customFormat="1" ht="15" customHeight="1" x14ac:dyDescent="0.2">
      <c r="A556" s="25"/>
      <c r="B556" s="25"/>
      <c r="C556" s="149" t="s">
        <v>348</v>
      </c>
      <c r="D556" s="149"/>
      <c r="E556" s="149"/>
      <c r="F556" s="149"/>
      <c r="G556" s="149"/>
      <c r="H556" s="149"/>
      <c r="I556" s="154" t="s">
        <v>26</v>
      </c>
      <c r="J556" s="149" t="s">
        <v>350</v>
      </c>
      <c r="K556" s="149"/>
      <c r="L556" s="149"/>
      <c r="M556" s="149"/>
      <c r="N556" s="149"/>
      <c r="O556" s="149"/>
      <c r="P556" s="149"/>
      <c r="Q556" s="154" t="s">
        <v>26</v>
      </c>
      <c r="R556" s="423">
        <v>0</v>
      </c>
      <c r="S556" s="423"/>
      <c r="T556" s="423"/>
      <c r="U556" s="149" t="s">
        <v>231</v>
      </c>
      <c r="AC556" s="45"/>
      <c r="AD556" s="239" t="s">
        <v>428</v>
      </c>
      <c r="AE556" s="243"/>
      <c r="AH556" s="12"/>
      <c r="AI556" s="12"/>
      <c r="AN556" s="25"/>
      <c r="AO556" s="16"/>
      <c r="AQ556" s="158"/>
      <c r="AR556" s="157"/>
      <c r="AS556" s="157"/>
      <c r="AT556" s="93"/>
      <c r="AU556" s="93"/>
      <c r="AV556" s="93"/>
      <c r="AW556" s="93"/>
      <c r="AX556" s="167"/>
      <c r="AY556" s="420"/>
      <c r="AZ556" s="420"/>
      <c r="BA556" s="420"/>
      <c r="BB556" s="171"/>
      <c r="BC556" s="241"/>
      <c r="BD556" s="241"/>
      <c r="BE556" s="167"/>
    </row>
    <row r="557" spans="1:63" s="9" customFormat="1" ht="15" customHeight="1" x14ac:dyDescent="0.15">
      <c r="A557" s="25"/>
      <c r="B557" s="25"/>
      <c r="C557" s="154" t="s">
        <v>297</v>
      </c>
      <c r="D557" s="119" t="s">
        <v>26</v>
      </c>
      <c r="E557" s="93" t="s">
        <v>349</v>
      </c>
      <c r="F557" s="149"/>
      <c r="G557" s="149"/>
      <c r="H557" s="149"/>
      <c r="I557" s="149"/>
      <c r="J557" s="149"/>
      <c r="K557" s="149"/>
      <c r="L557" s="149"/>
      <c r="M557" s="149"/>
      <c r="N557" s="149"/>
      <c r="O557" s="149"/>
      <c r="P557" s="74"/>
      <c r="Q557" s="74" t="s">
        <v>0</v>
      </c>
      <c r="R557" s="423">
        <v>0</v>
      </c>
      <c r="S557" s="423"/>
      <c r="T557" s="423"/>
      <c r="U557" s="149" t="s">
        <v>231</v>
      </c>
      <c r="AC557" s="45"/>
      <c r="AD557" s="239">
        <v>1</v>
      </c>
      <c r="AE557" s="243"/>
      <c r="AH557" s="12"/>
      <c r="AI557" s="12"/>
    </row>
    <row r="558" spans="1:63" s="9" customFormat="1" ht="15" customHeight="1" x14ac:dyDescent="0.15">
      <c r="A558" s="25"/>
      <c r="B558" s="149"/>
      <c r="C558" s="149"/>
      <c r="D558" s="149"/>
      <c r="E558" s="149"/>
      <c r="F558" s="154"/>
      <c r="G558" s="149"/>
      <c r="J558" s="149"/>
      <c r="K558" s="149"/>
      <c r="L558" s="149"/>
      <c r="M558" s="149"/>
      <c r="N558" s="149"/>
      <c r="AD558" s="23"/>
      <c r="AE558" s="12"/>
      <c r="AH558" s="12"/>
      <c r="AI558" s="12"/>
    </row>
    <row r="559" spans="1:63" s="9" customFormat="1" ht="15" customHeight="1" x14ac:dyDescent="0.15">
      <c r="A559" s="25"/>
      <c r="B559" s="149"/>
      <c r="C559" s="149"/>
      <c r="D559" s="149"/>
      <c r="E559" s="149"/>
      <c r="F559" s="154"/>
      <c r="G559" s="149"/>
      <c r="J559" s="149"/>
      <c r="K559" s="149"/>
      <c r="L559" s="149"/>
      <c r="M559" s="149"/>
      <c r="N559" s="149"/>
      <c r="AD559" s="23"/>
      <c r="AE559" s="12"/>
      <c r="AH559" s="12"/>
      <c r="AI559" s="12"/>
      <c r="AN559" s="4"/>
      <c r="AO559" s="7"/>
      <c r="AP559" s="7"/>
      <c r="AQ559" s="7"/>
    </row>
    <row r="560" spans="1:63" s="9" customFormat="1" ht="15" customHeight="1" x14ac:dyDescent="0.15">
      <c r="A560" s="289"/>
      <c r="B560" s="290" t="s">
        <v>825</v>
      </c>
      <c r="C560" s="291"/>
      <c r="D560" s="291"/>
      <c r="E560" s="291"/>
      <c r="F560" s="291"/>
      <c r="G560" s="291"/>
      <c r="H560" s="291"/>
      <c r="I560" s="291"/>
      <c r="J560" s="291"/>
      <c r="K560" s="291"/>
      <c r="L560" s="292"/>
      <c r="M560" s="292"/>
      <c r="N560" s="292"/>
      <c r="O560" s="291"/>
      <c r="P560" s="291"/>
      <c r="Q560" s="291"/>
      <c r="R560" s="291"/>
      <c r="S560" s="291"/>
      <c r="T560" s="291"/>
      <c r="U560" s="291"/>
      <c r="V560" s="291"/>
      <c r="W560" s="291"/>
      <c r="X560" s="291"/>
      <c r="Y560" s="291"/>
      <c r="Z560" s="291"/>
      <c r="AA560" s="291"/>
      <c r="AB560" s="291"/>
      <c r="AC560" s="291"/>
      <c r="AD560" s="23"/>
      <c r="AE560" s="12"/>
      <c r="AH560" s="12"/>
      <c r="AI560" s="12"/>
    </row>
    <row r="561" spans="1:41" s="9" customFormat="1" ht="15" customHeight="1" x14ac:dyDescent="0.15">
      <c r="A561" s="25"/>
      <c r="B561" s="18" t="s">
        <v>812</v>
      </c>
      <c r="C561" s="16"/>
      <c r="D561" s="16"/>
      <c r="AD561" s="23" t="s">
        <v>783</v>
      </c>
      <c r="AH561" s="12"/>
      <c r="AI561" s="12"/>
    </row>
    <row r="562" spans="1:41" s="9" customFormat="1" ht="15" customHeight="1" x14ac:dyDescent="0.15">
      <c r="A562" s="25"/>
      <c r="B562" s="194" t="s">
        <v>795</v>
      </c>
      <c r="C562" s="16"/>
      <c r="D562" s="16"/>
      <c r="E562" s="162" t="s">
        <v>819</v>
      </c>
      <c r="O562" s="12"/>
      <c r="R562" s="12"/>
      <c r="T562" s="253" t="s">
        <v>827</v>
      </c>
      <c r="U562" s="23" t="s">
        <v>794</v>
      </c>
      <c r="AD562" s="23"/>
      <c r="AE562" s="12"/>
      <c r="AF562" s="279" t="s">
        <v>799</v>
      </c>
      <c r="AI562" s="194" t="s">
        <v>214</v>
      </c>
    </row>
    <row r="563" spans="1:41" s="9" customFormat="1" ht="15" customHeight="1" x14ac:dyDescent="0.15">
      <c r="A563" s="25"/>
      <c r="B563" s="194" t="s">
        <v>644</v>
      </c>
      <c r="C563" s="16"/>
      <c r="D563" s="16"/>
      <c r="E563" s="162" t="s">
        <v>820</v>
      </c>
      <c r="O563" s="12"/>
      <c r="R563" s="12"/>
      <c r="T563" s="253" t="s">
        <v>827</v>
      </c>
      <c r="U563" s="23" t="s">
        <v>215</v>
      </c>
      <c r="AD563" s="23"/>
      <c r="AE563" s="12"/>
      <c r="AF563" s="279" t="s">
        <v>800</v>
      </c>
      <c r="AI563" s="194" t="s">
        <v>527</v>
      </c>
    </row>
    <row r="564" spans="1:41" s="9" customFormat="1" ht="15" customHeight="1" x14ac:dyDescent="0.15">
      <c r="A564" s="25"/>
      <c r="B564" s="194" t="s">
        <v>748</v>
      </c>
      <c r="C564" s="149"/>
      <c r="D564" s="149"/>
      <c r="E564" s="149"/>
      <c r="F564" s="154"/>
      <c r="G564" s="149"/>
      <c r="J564" s="149"/>
      <c r="K564" s="149"/>
      <c r="L564" s="162" t="s">
        <v>819</v>
      </c>
      <c r="M564" s="149"/>
      <c r="N564" s="149"/>
      <c r="T564" s="253" t="s">
        <v>827</v>
      </c>
      <c r="U564" s="23" t="s">
        <v>741</v>
      </c>
      <c r="AD564" s="23"/>
      <c r="AE564" s="12"/>
      <c r="AH564" s="12"/>
      <c r="AI564" s="12"/>
    </row>
    <row r="565" spans="1:41" s="9" customFormat="1" ht="15" customHeight="1" x14ac:dyDescent="0.15">
      <c r="A565" s="190"/>
      <c r="B565" s="269" t="s">
        <v>367</v>
      </c>
      <c r="C565" s="192"/>
      <c r="D565" s="192"/>
      <c r="E565" s="193"/>
      <c r="F565" s="193"/>
      <c r="G565" s="193"/>
      <c r="H565" s="193"/>
      <c r="I565" s="193"/>
      <c r="J565" s="193"/>
      <c r="K565" s="193"/>
      <c r="L565" s="193"/>
      <c r="M565" s="193"/>
      <c r="N565" s="193"/>
      <c r="O565" s="193"/>
      <c r="P565" s="193"/>
      <c r="Q565" s="193"/>
      <c r="R565" s="193"/>
      <c r="S565" s="193"/>
      <c r="T565" s="193"/>
      <c r="U565" s="193"/>
      <c r="V565" s="193"/>
      <c r="W565" s="193"/>
      <c r="X565" s="193"/>
      <c r="Y565" s="193"/>
      <c r="Z565" s="193"/>
      <c r="AA565" s="193"/>
      <c r="AB565" s="193"/>
      <c r="AC565" s="270"/>
      <c r="AD565" s="239" t="s">
        <v>728</v>
      </c>
      <c r="AE565" s="243"/>
      <c r="AF565" s="45"/>
      <c r="AH565" s="117" t="s">
        <v>731</v>
      </c>
      <c r="AI565" s="12"/>
    </row>
    <row r="566" spans="1:41" s="9" customFormat="1" ht="15" customHeight="1" x14ac:dyDescent="0.15">
      <c r="A566" s="190"/>
      <c r="B566" s="190"/>
      <c r="C566" s="271" t="s">
        <v>411</v>
      </c>
      <c r="D566" s="193"/>
      <c r="E566" s="193"/>
      <c r="F566" s="193"/>
      <c r="G566" s="272" t="s">
        <v>730</v>
      </c>
      <c r="H566" s="273" t="s">
        <v>0</v>
      </c>
      <c r="I566" s="274" t="s">
        <v>369</v>
      </c>
      <c r="J566" s="275"/>
      <c r="K566" s="274"/>
      <c r="L566" s="273" t="s">
        <v>0</v>
      </c>
      <c r="M566" s="421">
        <v>2</v>
      </c>
      <c r="N566" s="421"/>
      <c r="O566" s="421"/>
      <c r="P566" s="272" t="str">
        <f>IF(M566&lt;=W566,"≤","&gt;")</f>
        <v>&gt;</v>
      </c>
      <c r="Q566" s="276" t="s">
        <v>609</v>
      </c>
      <c r="R566" s="193"/>
      <c r="S566" s="193"/>
      <c r="T566" s="269"/>
      <c r="U566" s="269"/>
      <c r="V566" s="269"/>
      <c r="W566" s="708">
        <v>1</v>
      </c>
      <c r="X566" s="708"/>
      <c r="Y566" s="708"/>
      <c r="Z566" s="465" t="str">
        <f>IF(M566&lt;=W566,"...... OK", "...... NG")</f>
        <v>...... NG</v>
      </c>
      <c r="AA566" s="466"/>
      <c r="AB566" s="466"/>
      <c r="AC566" s="270"/>
      <c r="AD566" s="239"/>
      <c r="AE566" s="243"/>
      <c r="AF566" s="45"/>
      <c r="AH566" s="268" t="s">
        <v>778</v>
      </c>
      <c r="AI566" s="12"/>
    </row>
    <row r="567" spans="1:41" s="9" customFormat="1" ht="15" customHeight="1" x14ac:dyDescent="0.15">
      <c r="A567" s="190"/>
      <c r="B567" s="190"/>
      <c r="C567" s="269" t="s">
        <v>729</v>
      </c>
      <c r="D567" s="193"/>
      <c r="E567" s="193"/>
      <c r="F567" s="193"/>
      <c r="G567" s="193"/>
      <c r="H567" s="193"/>
      <c r="I567" s="193"/>
      <c r="J567" s="193"/>
      <c r="K567" s="193"/>
      <c r="L567" s="193"/>
      <c r="M567" s="193"/>
      <c r="N567" s="193"/>
      <c r="O567" s="193"/>
      <c r="P567" s="193"/>
      <c r="Q567" s="193"/>
      <c r="R567" s="193"/>
      <c r="S567" s="193"/>
      <c r="T567" s="193"/>
      <c r="U567" s="193"/>
      <c r="V567" s="193"/>
      <c r="W567" s="193"/>
      <c r="X567" s="193"/>
      <c r="Y567" s="193"/>
      <c r="Z567" s="193"/>
      <c r="AA567" s="193"/>
      <c r="AB567" s="193"/>
      <c r="AC567" s="270"/>
      <c r="AD567" s="239"/>
      <c r="AE567" s="243"/>
      <c r="AF567" s="45"/>
      <c r="AH567" s="12"/>
      <c r="AI567" s="12"/>
    </row>
    <row r="568" spans="1:41" s="9" customFormat="1" ht="15" customHeight="1" x14ac:dyDescent="0.15">
      <c r="A568" s="25"/>
      <c r="B568" s="25"/>
      <c r="C568" s="16"/>
      <c r="AC568" s="45"/>
      <c r="AD568" s="239"/>
      <c r="AE568" s="243"/>
      <c r="AF568" s="45"/>
      <c r="AH568" s="12"/>
      <c r="AI568" s="12"/>
    </row>
    <row r="569" spans="1:41" s="9" customFormat="1" ht="15" customHeight="1" x14ac:dyDescent="0.15">
      <c r="A569" s="25"/>
      <c r="B569" s="149" t="s">
        <v>801</v>
      </c>
      <c r="C569" s="16"/>
      <c r="D569" s="16"/>
      <c r="F569" s="62" t="str">
        <f>IF(DgnCode="KSCE-LSD15","(도로교한계상태설계법 8.10.6.2)","(KDS 24 17 11 : 2022 4.6.6.2.(2))")</f>
        <v>(도로교한계상태설계법 8.10.6.2)</v>
      </c>
      <c r="AC569" s="45"/>
      <c r="AD569" s="239" t="s">
        <v>779</v>
      </c>
      <c r="AE569" s="243"/>
      <c r="AF569" s="45"/>
      <c r="AH569" s="12"/>
      <c r="AI569" s="12"/>
      <c r="AO569" s="328"/>
    </row>
    <row r="570" spans="1:41" s="9" customFormat="1" ht="15" customHeight="1" x14ac:dyDescent="0.15">
      <c r="A570" s="25"/>
      <c r="B570" s="25"/>
      <c r="C570" s="62" t="s">
        <v>411</v>
      </c>
      <c r="G570" s="95" t="s">
        <v>368</v>
      </c>
      <c r="H570" s="126" t="s">
        <v>0</v>
      </c>
      <c r="I570" s="93" t="s">
        <v>369</v>
      </c>
      <c r="J570" s="125"/>
      <c r="K570" s="93"/>
      <c r="L570" s="126" t="s">
        <v>0</v>
      </c>
      <c r="M570" s="420">
        <v>0</v>
      </c>
      <c r="N570" s="420"/>
      <c r="O570" s="420"/>
      <c r="P570" s="95" t="str">
        <f>IF(M570&lt;=W570,"≤","&gt;")</f>
        <v>≤</v>
      </c>
      <c r="Q570" s="147" t="s">
        <v>609</v>
      </c>
      <c r="T570" s="149"/>
      <c r="U570" s="149"/>
      <c r="V570" s="149"/>
      <c r="W570" s="453">
        <v>0</v>
      </c>
      <c r="X570" s="453"/>
      <c r="Y570" s="453"/>
      <c r="Z570" s="424" t="str">
        <f>IF(M570&lt;=W570,"...... OK", "...... NG")</f>
        <v>...... OK</v>
      </c>
      <c r="AA570" s="463"/>
      <c r="AB570" s="463"/>
      <c r="AC570" s="45"/>
      <c r="AD570" s="239" t="s">
        <v>686</v>
      </c>
      <c r="AE570" s="243"/>
      <c r="AF570" s="240"/>
      <c r="AH570" s="12"/>
      <c r="AI570" s="12"/>
    </row>
    <row r="571" spans="1:41" s="9" customFormat="1" ht="15" customHeight="1" x14ac:dyDescent="0.15">
      <c r="A571" s="25"/>
      <c r="B571" s="25"/>
      <c r="C571" s="147" t="s">
        <v>412</v>
      </c>
      <c r="D571" s="126"/>
      <c r="E571" s="93"/>
      <c r="F571" s="125"/>
      <c r="G571" s="167" t="s">
        <v>413</v>
      </c>
      <c r="H571" s="167" t="s">
        <v>0</v>
      </c>
      <c r="I571" s="93" t="s">
        <v>414</v>
      </c>
      <c r="J571" s="93"/>
      <c r="K571" s="93"/>
      <c r="L571" s="93"/>
      <c r="M571" s="93"/>
      <c r="N571" s="93"/>
      <c r="O571" s="125"/>
      <c r="P571" s="125"/>
      <c r="Q571" s="125"/>
      <c r="R571" s="125"/>
      <c r="S571" s="125"/>
      <c r="T571" s="125"/>
      <c r="U571" s="170" t="s">
        <v>0</v>
      </c>
      <c r="V571" s="410">
        <v>0</v>
      </c>
      <c r="W571" s="410"/>
      <c r="X571" s="410"/>
      <c r="AC571" s="45"/>
      <c r="AD571" s="239">
        <v>1</v>
      </c>
      <c r="AE571" s="243"/>
      <c r="AF571" s="240"/>
      <c r="AH571" s="12"/>
      <c r="AI571" s="12"/>
    </row>
    <row r="572" spans="1:41" s="9" customFormat="1" ht="15" customHeight="1" x14ac:dyDescent="0.25">
      <c r="A572" s="25"/>
      <c r="B572" s="25"/>
      <c r="C572" s="157" t="s">
        <v>272</v>
      </c>
      <c r="E572" s="157" t="s">
        <v>370</v>
      </c>
      <c r="F572" s="62" t="s">
        <v>422</v>
      </c>
      <c r="AC572" s="45"/>
      <c r="AD572" s="239">
        <v>2</v>
      </c>
      <c r="AE572" s="243"/>
      <c r="AF572" s="45"/>
      <c r="AH572" s="12"/>
      <c r="AI572" s="12"/>
    </row>
    <row r="573" spans="1:41" s="9" customFormat="1" ht="15" customHeight="1" x14ac:dyDescent="0.25">
      <c r="A573" s="25"/>
      <c r="B573" s="25"/>
      <c r="C573" s="16"/>
      <c r="F573" s="157" t="s">
        <v>370</v>
      </c>
      <c r="G573" s="126" t="s">
        <v>0</v>
      </c>
      <c r="H573" s="93" t="s">
        <v>371</v>
      </c>
      <c r="J573" s="93"/>
      <c r="K573" s="93"/>
      <c r="L573" s="125"/>
      <c r="M573" s="93"/>
      <c r="N573" s="93"/>
      <c r="O573" s="125"/>
      <c r="P573" s="126" t="s">
        <v>0</v>
      </c>
      <c r="Q573" s="410"/>
      <c r="R573" s="410"/>
      <c r="S573" s="410"/>
      <c r="T573" s="137" t="s">
        <v>675</v>
      </c>
      <c r="AC573" s="45"/>
      <c r="AD573" s="239" t="s">
        <v>420</v>
      </c>
      <c r="AE573" s="45"/>
      <c r="AF573" s="45"/>
      <c r="AH573" s="12"/>
      <c r="AI573" s="12"/>
      <c r="AJ573" s="226" t="s">
        <v>601</v>
      </c>
    </row>
    <row r="574" spans="1:41" s="9" customFormat="1" ht="15" customHeight="1" x14ac:dyDescent="0.2">
      <c r="A574" s="25"/>
      <c r="B574" s="25"/>
      <c r="C574" s="16"/>
      <c r="E574" s="158"/>
      <c r="F574" s="93" t="s">
        <v>370</v>
      </c>
      <c r="G574" s="126" t="s">
        <v>0</v>
      </c>
      <c r="H574" s="410"/>
      <c r="I574" s="410"/>
      <c r="J574" s="410"/>
      <c r="K574" s="137" t="s">
        <v>544</v>
      </c>
      <c r="Q574" s="177"/>
      <c r="R574" s="177"/>
      <c r="S574" s="167"/>
      <c r="AC574" s="45"/>
      <c r="AD574" s="239" t="s">
        <v>421</v>
      </c>
      <c r="AE574" s="45"/>
      <c r="AF574" s="45"/>
      <c r="AH574" s="12"/>
      <c r="AI574" s="12"/>
    </row>
    <row r="575" spans="1:41" s="9" customFormat="1" ht="15" customHeight="1" x14ac:dyDescent="0.2">
      <c r="A575" s="25"/>
      <c r="B575" s="25"/>
      <c r="C575" s="16"/>
      <c r="E575" s="158" t="s">
        <v>384</v>
      </c>
      <c r="F575" s="157" t="s">
        <v>415</v>
      </c>
      <c r="G575" s="157"/>
      <c r="H575" s="93"/>
      <c r="I575" s="93"/>
      <c r="J575" s="93"/>
      <c r="K575" s="93"/>
      <c r="L575" s="125"/>
      <c r="M575" s="125"/>
      <c r="N575" s="125"/>
      <c r="O575" s="167" t="s">
        <v>0</v>
      </c>
      <c r="P575" s="420">
        <v>0</v>
      </c>
      <c r="Q575" s="420"/>
      <c r="R575" s="420"/>
      <c r="S575" s="171" t="s">
        <v>740</v>
      </c>
      <c r="AC575" s="45"/>
      <c r="AD575" s="239" t="s">
        <v>681</v>
      </c>
      <c r="AE575" s="243"/>
      <c r="AF575" s="45"/>
      <c r="AH575" s="12"/>
      <c r="AI575" s="12"/>
    </row>
    <row r="576" spans="1:41" s="9" customFormat="1" ht="15" customHeight="1" x14ac:dyDescent="0.25">
      <c r="A576" s="25"/>
      <c r="B576" s="25"/>
      <c r="C576" s="16"/>
      <c r="E576" s="158" t="s">
        <v>386</v>
      </c>
      <c r="F576" s="157" t="s">
        <v>416</v>
      </c>
      <c r="G576" s="157"/>
      <c r="H576" s="93"/>
      <c r="I576" s="93"/>
      <c r="J576" s="93"/>
      <c r="K576" s="93"/>
      <c r="L576" s="125"/>
      <c r="M576" s="125"/>
      <c r="N576" s="125"/>
      <c r="O576" s="167" t="s">
        <v>0</v>
      </c>
      <c r="P576" s="420">
        <v>0</v>
      </c>
      <c r="Q576" s="420"/>
      <c r="R576" s="420"/>
      <c r="S576" s="171" t="s">
        <v>740</v>
      </c>
      <c r="AC576" s="45"/>
      <c r="AD576" s="239">
        <v>1</v>
      </c>
      <c r="AE576" s="243"/>
      <c r="AF576" s="45"/>
      <c r="AH576" s="12"/>
      <c r="AI576" s="12"/>
    </row>
    <row r="577" spans="1:41" s="9" customFormat="1" ht="15" customHeight="1" x14ac:dyDescent="0.2">
      <c r="A577" s="25"/>
      <c r="B577" s="25"/>
      <c r="C577" s="16"/>
      <c r="E577" s="158" t="s">
        <v>676</v>
      </c>
      <c r="F577" s="157" t="s">
        <v>677</v>
      </c>
      <c r="G577" s="157"/>
      <c r="H577" s="93"/>
      <c r="I577" s="93"/>
      <c r="J577" s="93"/>
      <c r="L577" s="167" t="s">
        <v>0</v>
      </c>
      <c r="M577" s="420"/>
      <c r="N577" s="420"/>
      <c r="O577" s="420"/>
      <c r="P577" s="171" t="s">
        <v>680</v>
      </c>
      <c r="Q577" s="241"/>
      <c r="R577" s="241"/>
      <c r="S577" s="167"/>
      <c r="AC577" s="45"/>
      <c r="AD577" s="239">
        <v>2</v>
      </c>
      <c r="AE577" s="243"/>
      <c r="AF577" s="45"/>
      <c r="AH577" s="12"/>
      <c r="AI577" s="12"/>
    </row>
    <row r="578" spans="1:41" s="9" customFormat="1" ht="15" customHeight="1" x14ac:dyDescent="0.25">
      <c r="A578" s="25"/>
      <c r="B578" s="25"/>
      <c r="C578" s="16"/>
      <c r="E578" s="158" t="s">
        <v>678</v>
      </c>
      <c r="F578" s="157" t="s">
        <v>679</v>
      </c>
      <c r="G578" s="157"/>
      <c r="H578" s="93"/>
      <c r="I578" s="93"/>
      <c r="J578" s="93"/>
      <c r="K578" s="93"/>
      <c r="L578" s="167" t="s">
        <v>0</v>
      </c>
      <c r="M578" s="420"/>
      <c r="N578" s="420"/>
      <c r="O578" s="420"/>
      <c r="P578" s="171" t="s">
        <v>680</v>
      </c>
      <c r="Q578" s="241"/>
      <c r="R578" s="241"/>
      <c r="S578" s="167"/>
      <c r="AC578" s="45"/>
      <c r="AD578" s="239">
        <v>3</v>
      </c>
      <c r="AE578" s="243"/>
      <c r="AF578" s="45"/>
      <c r="AH578" s="12"/>
      <c r="AI578" s="12"/>
    </row>
    <row r="579" spans="1:41" s="9" customFormat="1" ht="15" customHeight="1" x14ac:dyDescent="0.2">
      <c r="A579" s="25"/>
      <c r="B579" s="25"/>
      <c r="C579" s="16"/>
      <c r="E579" s="158"/>
      <c r="F579" s="157"/>
      <c r="G579" s="157"/>
      <c r="H579" s="93"/>
      <c r="I579" s="93"/>
      <c r="J579" s="93"/>
      <c r="K579" s="93"/>
      <c r="L579" s="125"/>
      <c r="M579" s="125"/>
      <c r="N579" s="125"/>
      <c r="O579" s="167"/>
      <c r="P579" s="177"/>
      <c r="Q579" s="177"/>
      <c r="R579" s="177"/>
      <c r="S579" s="167"/>
      <c r="AC579" s="45"/>
      <c r="AD579" s="239"/>
      <c r="AE579" s="243"/>
      <c r="AF579" s="45"/>
      <c r="AH579" s="12"/>
      <c r="AI579" s="12"/>
    </row>
    <row r="581" spans="1:41" ht="15" customHeight="1" x14ac:dyDescent="0.15">
      <c r="B581" s="4" t="s">
        <v>802</v>
      </c>
      <c r="AD581" s="239" t="s">
        <v>811</v>
      </c>
    </row>
    <row r="582" spans="1:41" ht="15" customHeight="1" x14ac:dyDescent="0.15">
      <c r="B582" s="18" t="s">
        <v>809</v>
      </c>
      <c r="H582" s="62" t="str">
        <f>IF(DgnCode="KSCE-LSD15","(도로교한계상태설계법 8.10.6.4)","(KDS 24 17 11 : 2022 4.6.6.4)")</f>
        <v>(도로교한계상태설계법 8.10.6.4)</v>
      </c>
      <c r="AD582" s="239" t="s">
        <v>810</v>
      </c>
      <c r="AO582" s="327"/>
    </row>
    <row r="583" spans="1:41" s="9" customFormat="1" ht="15" customHeight="1" x14ac:dyDescent="0.15">
      <c r="A583" s="25"/>
      <c r="B583" s="149" t="s">
        <v>351</v>
      </c>
      <c r="C583" s="16"/>
      <c r="D583" s="16"/>
      <c r="AC583" s="45"/>
      <c r="AD583" s="239" t="s">
        <v>423</v>
      </c>
      <c r="AE583" s="243"/>
      <c r="AF583" s="45"/>
      <c r="AH583" s="12"/>
      <c r="AI583" s="12"/>
    </row>
    <row r="584" spans="1:41" s="9" customFormat="1" ht="15" customHeight="1" x14ac:dyDescent="0.25">
      <c r="A584" s="25"/>
      <c r="B584" s="25"/>
      <c r="C584" s="158" t="s">
        <v>270</v>
      </c>
      <c r="D584" s="167" t="s">
        <v>0</v>
      </c>
      <c r="E584" s="157" t="s">
        <v>372</v>
      </c>
      <c r="F584" s="157"/>
      <c r="G584" s="157"/>
      <c r="H584" s="167" t="s">
        <v>0</v>
      </c>
      <c r="I584" s="410"/>
      <c r="J584" s="410"/>
      <c r="K584" s="410"/>
      <c r="L584" s="157" t="s">
        <v>152</v>
      </c>
      <c r="R584" s="149"/>
      <c r="S584" s="149"/>
      <c r="T584" s="149"/>
      <c r="U584" s="149"/>
      <c r="V584" s="149"/>
      <c r="W584" s="149"/>
      <c r="X584" s="149" t="s">
        <v>373</v>
      </c>
      <c r="Y584" s="149"/>
      <c r="Z584" s="149"/>
      <c r="AA584" s="149"/>
      <c r="AC584" s="45"/>
      <c r="AD584" s="239">
        <v>1</v>
      </c>
      <c r="AE584" s="243"/>
      <c r="AF584" s="45"/>
      <c r="AH584" s="12"/>
      <c r="AI584" s="12"/>
    </row>
    <row r="585" spans="1:41" s="9" customFormat="1" ht="15" customHeight="1" x14ac:dyDescent="0.25">
      <c r="A585" s="25"/>
      <c r="B585" s="25"/>
      <c r="C585" s="157" t="s">
        <v>272</v>
      </c>
      <c r="D585" s="157"/>
      <c r="E585" s="167" t="s">
        <v>273</v>
      </c>
      <c r="F585" s="167" t="s">
        <v>0</v>
      </c>
      <c r="G585" s="157" t="s">
        <v>378</v>
      </c>
      <c r="H585" s="157"/>
      <c r="I585" s="157"/>
      <c r="J585" s="157"/>
      <c r="K585" s="157"/>
      <c r="L585" s="157"/>
      <c r="M585" s="157"/>
      <c r="N585" s="157"/>
      <c r="O585" s="157"/>
      <c r="P585" s="157"/>
      <c r="Q585" s="157"/>
      <c r="R585" s="157"/>
      <c r="S585" s="157"/>
      <c r="T585" s="157"/>
      <c r="U585" s="157"/>
      <c r="V585" s="157"/>
      <c r="W585" s="157"/>
      <c r="X585" s="157"/>
      <c r="Y585" s="157"/>
      <c r="Z585" s="149"/>
      <c r="AA585" s="149"/>
      <c r="AC585" s="45"/>
      <c r="AD585" s="239">
        <v>2</v>
      </c>
      <c r="AE585" s="243"/>
      <c r="AF585" s="45"/>
      <c r="AH585" s="12"/>
      <c r="AI585" s="12"/>
    </row>
    <row r="586" spans="1:41" s="9" customFormat="1" ht="15" customHeight="1" x14ac:dyDescent="0.25">
      <c r="A586" s="25"/>
      <c r="B586" s="25"/>
      <c r="C586" s="157"/>
      <c r="D586" s="45"/>
      <c r="F586" s="157"/>
      <c r="G586" s="157" t="s">
        <v>379</v>
      </c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  <c r="S586" s="157"/>
      <c r="T586" s="157"/>
      <c r="U586" s="157"/>
      <c r="V586" s="157"/>
      <c r="W586" s="157"/>
      <c r="X586" s="157"/>
      <c r="Y586" s="157"/>
      <c r="Z586" s="149"/>
      <c r="AA586" s="149"/>
      <c r="AC586" s="45"/>
      <c r="AD586" s="239">
        <v>3</v>
      </c>
      <c r="AE586" s="243"/>
      <c r="AF586" s="45"/>
      <c r="AH586" s="12"/>
      <c r="AI586" s="12"/>
    </row>
    <row r="587" spans="1:41" s="9" customFormat="1" ht="15" customHeight="1" x14ac:dyDescent="0.15">
      <c r="A587" s="25"/>
      <c r="B587" s="25"/>
      <c r="C587" s="149"/>
      <c r="D587" s="149"/>
      <c r="E587" s="167" t="s">
        <v>374</v>
      </c>
      <c r="F587" s="167" t="s">
        <v>0</v>
      </c>
      <c r="G587" s="418">
        <v>0.3</v>
      </c>
      <c r="H587" s="418"/>
      <c r="I587" s="418"/>
      <c r="K587" s="167"/>
      <c r="L587" s="171" t="s">
        <v>375</v>
      </c>
      <c r="M587" s="167"/>
      <c r="AC587" s="45"/>
      <c r="AD587" s="239" t="s">
        <v>424</v>
      </c>
      <c r="AE587" s="243"/>
      <c r="AF587" s="45"/>
      <c r="AH587" s="12"/>
      <c r="AI587" s="12"/>
    </row>
    <row r="588" spans="1:41" s="9" customFormat="1" ht="15" customHeight="1" x14ac:dyDescent="0.15">
      <c r="A588" s="25"/>
      <c r="B588" s="25"/>
      <c r="C588" s="149"/>
      <c r="D588" s="149"/>
      <c r="E588" s="167" t="s">
        <v>374</v>
      </c>
      <c r="F588" s="167" t="s">
        <v>0</v>
      </c>
      <c r="G588" s="171" t="s">
        <v>376</v>
      </c>
      <c r="K588" s="167" t="s">
        <v>0</v>
      </c>
      <c r="L588" s="419"/>
      <c r="M588" s="419"/>
      <c r="N588" s="419"/>
      <c r="O588" s="171" t="s">
        <v>377</v>
      </c>
      <c r="AC588" s="45"/>
      <c r="AD588" s="239" t="s">
        <v>425</v>
      </c>
      <c r="AE588" s="243"/>
      <c r="AF588" s="45"/>
      <c r="AH588" s="12"/>
      <c r="AI588" s="12"/>
    </row>
    <row r="589" spans="1:41" s="9" customFormat="1" ht="15" customHeight="1" x14ac:dyDescent="0.15">
      <c r="A589" s="25"/>
      <c r="B589" s="25"/>
      <c r="C589" s="16"/>
      <c r="D589" s="16"/>
      <c r="G589" s="167"/>
      <c r="L589" s="167"/>
      <c r="M589" s="167"/>
      <c r="N589" s="167"/>
      <c r="O589" s="167"/>
      <c r="S589" s="167"/>
      <c r="T589" s="167"/>
      <c r="AC589" s="45"/>
      <c r="AD589" s="239"/>
      <c r="AE589" s="243"/>
      <c r="AF589" s="45"/>
      <c r="AH589" s="12"/>
      <c r="AI589" s="12"/>
    </row>
    <row r="590" spans="1:41" s="9" customFormat="1" ht="15" customHeight="1" x14ac:dyDescent="0.15">
      <c r="A590" s="25"/>
      <c r="B590" s="149" t="s">
        <v>280</v>
      </c>
      <c r="C590" s="16"/>
      <c r="D590" s="16"/>
      <c r="E590" s="45"/>
      <c r="F590" s="45"/>
      <c r="G590" s="45"/>
      <c r="H590" s="45"/>
      <c r="I590" s="45"/>
      <c r="J590" s="45"/>
      <c r="K590" s="123" t="s">
        <v>359</v>
      </c>
      <c r="L590" s="23" t="s">
        <v>360</v>
      </c>
      <c r="AC590" s="45"/>
      <c r="AD590" s="239"/>
      <c r="AE590" s="243"/>
      <c r="AF590" s="45"/>
      <c r="AH590" s="12"/>
      <c r="AI590" s="12"/>
    </row>
    <row r="591" spans="1:41" s="9" customFormat="1" ht="15" customHeight="1" x14ac:dyDescent="0.15">
      <c r="A591" s="25"/>
      <c r="B591" s="25"/>
      <c r="C591" s="16"/>
      <c r="D591" s="16"/>
      <c r="AC591" s="45"/>
      <c r="AD591" s="239"/>
      <c r="AE591" s="243"/>
      <c r="AF591" s="45"/>
      <c r="AH591" s="12"/>
      <c r="AI591" s="12"/>
    </row>
    <row r="592" spans="1:41" s="9" customFormat="1" ht="15" customHeight="1" x14ac:dyDescent="0.15">
      <c r="A592" s="25"/>
      <c r="B592" s="149" t="s">
        <v>380</v>
      </c>
      <c r="C592" s="16"/>
      <c r="D592" s="16"/>
      <c r="AC592" s="45"/>
      <c r="AD592" s="239" t="s">
        <v>545</v>
      </c>
      <c r="AE592" s="243"/>
      <c r="AF592" s="45"/>
      <c r="AH592" s="12"/>
      <c r="AI592" s="12"/>
    </row>
    <row r="593" spans="1:35" s="9" customFormat="1" ht="15" customHeight="1" x14ac:dyDescent="0.15">
      <c r="A593" s="25"/>
      <c r="B593" s="25"/>
      <c r="C593" s="167" t="s">
        <v>381</v>
      </c>
      <c r="D593" s="167" t="s">
        <v>0</v>
      </c>
      <c r="E593" s="171" t="s">
        <v>382</v>
      </c>
      <c r="F593" s="173"/>
      <c r="G593" s="171"/>
      <c r="H593" s="171"/>
      <c r="I593" s="171"/>
      <c r="J593" s="171" t="s">
        <v>0</v>
      </c>
      <c r="K593" s="410"/>
      <c r="L593" s="410"/>
      <c r="M593" s="410"/>
      <c r="N593" s="171" t="s">
        <v>152</v>
      </c>
      <c r="R593" s="172"/>
      <c r="S593" s="172"/>
      <c r="AC593" s="45"/>
      <c r="AD593" s="239">
        <v>1</v>
      </c>
      <c r="AE593" s="243"/>
      <c r="AF593" s="45"/>
      <c r="AH593" s="12"/>
      <c r="AI593" s="12"/>
    </row>
    <row r="594" spans="1:35" s="9" customFormat="1" ht="15" customHeight="1" x14ac:dyDescent="0.15">
      <c r="A594" s="25"/>
      <c r="B594" s="25"/>
      <c r="C594" s="171" t="s">
        <v>272</v>
      </c>
      <c r="D594" s="171"/>
      <c r="E594" s="167" t="s">
        <v>172</v>
      </c>
      <c r="F594" s="167" t="s">
        <v>407</v>
      </c>
      <c r="G594" s="171" t="s">
        <v>383</v>
      </c>
      <c r="H594" s="171"/>
      <c r="I594" s="171"/>
      <c r="J594" s="171"/>
      <c r="K594" s="171"/>
      <c r="L594" s="171"/>
      <c r="M594" s="171"/>
      <c r="N594" s="171"/>
      <c r="O594" s="171"/>
      <c r="P594" s="171"/>
      <c r="Q594" s="172"/>
      <c r="R594" s="172"/>
      <c r="S594" s="172"/>
      <c r="AC594" s="45"/>
      <c r="AD594" s="239">
        <v>2</v>
      </c>
      <c r="AE594" s="243"/>
      <c r="AF594" s="45"/>
      <c r="AH594" s="12"/>
      <c r="AI594" s="12"/>
    </row>
    <row r="595" spans="1:35" s="9" customFormat="1" ht="15" customHeight="1" x14ac:dyDescent="0.15">
      <c r="A595" s="25"/>
      <c r="B595" s="25"/>
      <c r="C595" s="171"/>
      <c r="D595" s="171"/>
      <c r="E595" s="167" t="s">
        <v>384</v>
      </c>
      <c r="F595" s="167" t="s">
        <v>407</v>
      </c>
      <c r="G595" s="171" t="s">
        <v>385</v>
      </c>
      <c r="H595" s="171"/>
      <c r="I595" s="171"/>
      <c r="J595" s="171"/>
      <c r="K595" s="171"/>
      <c r="L595" s="171"/>
      <c r="M595" s="171"/>
      <c r="N595" s="171"/>
      <c r="O595" s="171"/>
      <c r="P595" s="171"/>
      <c r="Q595" s="172"/>
      <c r="R595" s="172"/>
      <c r="S595" s="172"/>
      <c r="AC595" s="45"/>
      <c r="AD595" s="239">
        <v>3</v>
      </c>
      <c r="AE595" s="243"/>
      <c r="AF595" s="45"/>
      <c r="AH595" s="12"/>
      <c r="AI595" s="12"/>
    </row>
    <row r="596" spans="1:35" s="9" customFormat="1" ht="15" customHeight="1" x14ac:dyDescent="0.15">
      <c r="A596" s="25"/>
      <c r="B596" s="25"/>
      <c r="C596" s="171"/>
      <c r="D596" s="171"/>
      <c r="E596" s="167" t="s">
        <v>386</v>
      </c>
      <c r="F596" s="167" t="s">
        <v>407</v>
      </c>
      <c r="G596" s="171" t="s">
        <v>387</v>
      </c>
      <c r="H596" s="171"/>
      <c r="I596" s="171"/>
      <c r="J596" s="171"/>
      <c r="K596" s="171"/>
      <c r="L596" s="171"/>
      <c r="M596" s="171"/>
      <c r="N596" s="171"/>
      <c r="O596" s="171"/>
      <c r="P596" s="171"/>
      <c r="Q596" s="172"/>
      <c r="R596" s="172"/>
      <c r="S596" s="172"/>
      <c r="AC596" s="45"/>
      <c r="AD596" s="239">
        <v>4</v>
      </c>
      <c r="AE596" s="243"/>
      <c r="AF596" s="45"/>
      <c r="AH596" s="12"/>
      <c r="AI596" s="12"/>
    </row>
    <row r="597" spans="1:35" s="9" customFormat="1" ht="15" customHeight="1" x14ac:dyDescent="0.15">
      <c r="A597" s="25"/>
      <c r="B597" s="25"/>
      <c r="C597" s="16"/>
      <c r="D597" s="16"/>
      <c r="AC597" s="45"/>
      <c r="AD597" s="239"/>
      <c r="AE597" s="243"/>
      <c r="AF597" s="45"/>
      <c r="AH597" s="12"/>
      <c r="AI597" s="12"/>
    </row>
    <row r="598" spans="1:35" s="9" customFormat="1" ht="15" customHeight="1" x14ac:dyDescent="0.15">
      <c r="A598" s="25"/>
      <c r="B598" s="149" t="s">
        <v>365</v>
      </c>
      <c r="C598" s="16"/>
      <c r="D598" s="16"/>
      <c r="AC598" s="45"/>
      <c r="AD598" s="239" t="s">
        <v>546</v>
      </c>
      <c r="AE598" s="243"/>
      <c r="AF598" s="45"/>
      <c r="AH598" s="12"/>
      <c r="AI598" s="12"/>
    </row>
    <row r="599" spans="1:35" s="9" customFormat="1" ht="15" customHeight="1" x14ac:dyDescent="0.15">
      <c r="A599" s="25"/>
      <c r="B599" s="25"/>
      <c r="C599" s="167" t="s">
        <v>295</v>
      </c>
      <c r="D599" s="167"/>
      <c r="E599" s="167" t="s">
        <v>0</v>
      </c>
      <c r="F599" s="171" t="s">
        <v>388</v>
      </c>
      <c r="G599" s="171"/>
      <c r="H599" s="171"/>
      <c r="I599" s="150" t="s">
        <v>26</v>
      </c>
      <c r="J599" s="420"/>
      <c r="K599" s="420"/>
      <c r="L599" s="420"/>
      <c r="M599" s="171" t="s">
        <v>152</v>
      </c>
      <c r="N599" s="167" t="str">
        <f>IF(ABS(J599)&gt;=ABS(Q599),"≥","&lt;")</f>
        <v>≥</v>
      </c>
      <c r="O599" s="119" t="s">
        <v>529</v>
      </c>
      <c r="P599" s="150" t="s">
        <v>26</v>
      </c>
      <c r="Q599" s="420"/>
      <c r="R599" s="420"/>
      <c r="S599" s="420"/>
      <c r="T599" s="171" t="s">
        <v>152</v>
      </c>
      <c r="U599" s="45"/>
      <c r="V599" s="45"/>
      <c r="W599" s="120"/>
      <c r="X599" s="45"/>
      <c r="Y599" s="171"/>
      <c r="Z599" s="424" t="str">
        <f>IF(ABS(J599)&gt;=ABS(Q599),"...... OK", "...... NG")</f>
        <v>...... OK</v>
      </c>
      <c r="AA599" s="463"/>
      <c r="AB599" s="463"/>
      <c r="AC599" s="45"/>
      <c r="AD599" s="239">
        <v>1</v>
      </c>
      <c r="AE599" s="243"/>
      <c r="AF599" s="45"/>
      <c r="AH599" s="12"/>
      <c r="AI599" s="12"/>
    </row>
    <row r="600" spans="1:35" s="9" customFormat="1" ht="15" customHeight="1" x14ac:dyDescent="0.15">
      <c r="A600" s="25"/>
      <c r="B600" s="25"/>
      <c r="C600" s="16"/>
      <c r="D600" s="16"/>
      <c r="AC600" s="45"/>
      <c r="AD600" s="239"/>
      <c r="AE600" s="243"/>
      <c r="AF600" s="45"/>
      <c r="AH600" s="12"/>
      <c r="AI600" s="12"/>
    </row>
    <row r="601" spans="1:35" s="9" customFormat="1" ht="15" customHeight="1" x14ac:dyDescent="0.15">
      <c r="A601" s="25"/>
      <c r="B601" s="149" t="s">
        <v>294</v>
      </c>
      <c r="C601" s="16"/>
      <c r="D601" s="16"/>
      <c r="AC601" s="45"/>
      <c r="AD601" s="239" t="s">
        <v>841</v>
      </c>
      <c r="AE601" s="243"/>
      <c r="AF601" s="45"/>
      <c r="AH601" s="12"/>
      <c r="AI601" s="12"/>
    </row>
    <row r="602" spans="1:35" s="9" customFormat="1" ht="15" customHeight="1" x14ac:dyDescent="0.15">
      <c r="A602" s="25"/>
      <c r="B602" s="25"/>
      <c r="C602" s="167" t="s">
        <v>295</v>
      </c>
      <c r="D602" s="167"/>
      <c r="E602" s="167" t="s">
        <v>0</v>
      </c>
      <c r="F602" s="171" t="s">
        <v>388</v>
      </c>
      <c r="G602" s="171"/>
      <c r="H602" s="171"/>
      <c r="I602" s="150" t="s">
        <v>26</v>
      </c>
      <c r="J602" s="420"/>
      <c r="K602" s="420"/>
      <c r="L602" s="420"/>
      <c r="M602" s="171" t="s">
        <v>152</v>
      </c>
      <c r="N602" s="167" t="str">
        <f>IF(ABS(J602)&gt;=ABS(Q602),"≥","&lt;")</f>
        <v>≥</v>
      </c>
      <c r="O602" s="119" t="s">
        <v>530</v>
      </c>
      <c r="P602" s="150" t="s">
        <v>26</v>
      </c>
      <c r="Q602" s="420"/>
      <c r="R602" s="420"/>
      <c r="S602" s="420"/>
      <c r="T602" s="171" t="s">
        <v>152</v>
      </c>
      <c r="U602" s="45"/>
      <c r="V602" s="45"/>
      <c r="W602" s="120"/>
      <c r="X602" s="45"/>
      <c r="Y602" s="171"/>
      <c r="Z602" s="424" t="str">
        <f>IF(ABS(J602)&gt;=ABS(Q602),"...... OK", "...... NG")</f>
        <v>...... OK</v>
      </c>
      <c r="AA602" s="463"/>
      <c r="AB602" s="463"/>
      <c r="AC602" s="45"/>
      <c r="AD602" s="239">
        <v>1</v>
      </c>
      <c r="AE602" s="243"/>
      <c r="AF602" s="45"/>
      <c r="AH602" s="12"/>
      <c r="AI602" s="12"/>
    </row>
    <row r="603" spans="1:35" s="9" customFormat="1" ht="15" customHeight="1" x14ac:dyDescent="0.15">
      <c r="A603" s="25"/>
      <c r="B603" s="25"/>
      <c r="C603" s="16"/>
      <c r="D603" s="16"/>
      <c r="AC603" s="45"/>
      <c r="AD603" s="239"/>
      <c r="AE603" s="243"/>
      <c r="AF603" s="45"/>
      <c r="AH603" s="12"/>
      <c r="AI603" s="12"/>
    </row>
    <row r="604" spans="1:35" s="9" customFormat="1" ht="15" customHeight="1" x14ac:dyDescent="0.15">
      <c r="A604" s="25"/>
      <c r="B604" s="149" t="s">
        <v>294</v>
      </c>
      <c r="C604" s="16"/>
      <c r="D604" s="16"/>
      <c r="AC604" s="45"/>
      <c r="AD604" s="239" t="s">
        <v>842</v>
      </c>
      <c r="AE604" s="243"/>
      <c r="AF604" s="45"/>
      <c r="AH604" s="12"/>
      <c r="AI604" s="12"/>
    </row>
    <row r="605" spans="1:35" s="9" customFormat="1" ht="15" customHeight="1" x14ac:dyDescent="0.15">
      <c r="A605" s="25"/>
      <c r="B605" s="25"/>
      <c r="C605" s="167" t="s">
        <v>295</v>
      </c>
      <c r="D605" s="167"/>
      <c r="E605" s="167" t="s">
        <v>0</v>
      </c>
      <c r="F605" s="171" t="s">
        <v>388</v>
      </c>
      <c r="G605" s="171"/>
      <c r="H605" s="171"/>
      <c r="I605" s="150" t="s">
        <v>26</v>
      </c>
      <c r="J605" s="420"/>
      <c r="K605" s="420"/>
      <c r="L605" s="420"/>
      <c r="M605" s="171" t="s">
        <v>152</v>
      </c>
      <c r="N605" s="167" t="str">
        <f>IF(ABS(J605)&gt;=ABS(Q605),"≥","&lt;")</f>
        <v>≥</v>
      </c>
      <c r="O605" s="119" t="s">
        <v>843</v>
      </c>
      <c r="P605" s="150" t="s">
        <v>26</v>
      </c>
      <c r="Q605" s="420"/>
      <c r="R605" s="420"/>
      <c r="S605" s="420"/>
      <c r="T605" s="171" t="s">
        <v>152</v>
      </c>
      <c r="U605" s="45"/>
      <c r="V605" s="45"/>
      <c r="W605" s="120"/>
      <c r="X605" s="45"/>
      <c r="Y605" s="171"/>
      <c r="Z605" s="424" t="str">
        <f>IF(ABS(J605)&gt;=ABS(Q605),"...... OK", "...... NG")</f>
        <v>...... OK</v>
      </c>
      <c r="AA605" s="463"/>
      <c r="AB605" s="463"/>
      <c r="AC605" s="45"/>
      <c r="AD605" s="239">
        <v>1</v>
      </c>
      <c r="AE605" s="243"/>
      <c r="AF605" s="45"/>
      <c r="AH605" s="12"/>
      <c r="AI605" s="12"/>
    </row>
    <row r="607" spans="1:35" s="9" customFormat="1" ht="15" customHeight="1" x14ac:dyDescent="0.15">
      <c r="A607" s="25"/>
      <c r="B607" s="149" t="s">
        <v>807</v>
      </c>
      <c r="C607" s="16"/>
      <c r="D607" s="16"/>
      <c r="H607" s="123" t="s">
        <v>366</v>
      </c>
      <c r="I607" s="23" t="s">
        <v>808</v>
      </c>
      <c r="AC607" s="45"/>
      <c r="AD607" s="239"/>
      <c r="AE607" s="243"/>
      <c r="AF607" s="45"/>
      <c r="AH607" s="12"/>
      <c r="AI607" s="12"/>
    </row>
    <row r="608" spans="1:35" s="9" customFormat="1" ht="15" customHeight="1" x14ac:dyDescent="0.15">
      <c r="A608" s="25"/>
      <c r="B608" s="17" t="s">
        <v>757</v>
      </c>
      <c r="C608" s="17"/>
      <c r="D608" s="17"/>
      <c r="E608" s="123"/>
      <c r="F608" s="123"/>
      <c r="G608" s="123"/>
      <c r="H608" s="123" t="s">
        <v>366</v>
      </c>
      <c r="I608" s="23" t="s">
        <v>806</v>
      </c>
      <c r="AC608" s="45"/>
      <c r="AD608" s="239"/>
      <c r="AE608" s="243"/>
      <c r="AF608" s="45"/>
      <c r="AH608" s="12"/>
      <c r="AI608" s="12"/>
    </row>
    <row r="609" spans="1:40" s="9" customFormat="1" ht="15" customHeight="1" x14ac:dyDescent="0.15">
      <c r="A609" s="25"/>
      <c r="B609" s="149"/>
      <c r="C609" s="16"/>
      <c r="D609" s="16"/>
      <c r="H609" s="123"/>
      <c r="I609" s="23"/>
      <c r="AC609" s="45"/>
      <c r="AD609" s="239"/>
      <c r="AE609" s="243"/>
      <c r="AF609" s="45"/>
      <c r="AH609" s="12"/>
      <c r="AI609" s="12"/>
    </row>
    <row r="610" spans="1:40" s="9" customFormat="1" ht="15" customHeight="1" x14ac:dyDescent="0.15">
      <c r="A610" s="25"/>
      <c r="B610" s="149" t="s">
        <v>315</v>
      </c>
      <c r="C610" s="16"/>
      <c r="D610" s="16"/>
      <c r="H610" s="123" t="s">
        <v>366</v>
      </c>
      <c r="I610" s="23" t="s">
        <v>547</v>
      </c>
      <c r="AC610" s="45"/>
      <c r="AD610" s="45"/>
      <c r="AE610" s="243"/>
      <c r="AF610" s="45"/>
      <c r="AH610" s="12"/>
      <c r="AI610" s="12"/>
    </row>
    <row r="611" spans="1:40" s="9" customFormat="1" ht="15" customHeight="1" x14ac:dyDescent="0.15">
      <c r="A611" s="25"/>
      <c r="B611" s="25"/>
      <c r="C611" s="16"/>
      <c r="D611" s="16"/>
      <c r="AC611" s="45"/>
      <c r="AD611" s="239"/>
      <c r="AE611" s="243"/>
      <c r="AF611" s="45"/>
      <c r="AH611" s="12"/>
      <c r="AI611" s="12"/>
    </row>
    <row r="612" spans="1:40" s="9" customFormat="1" ht="15" customHeight="1" x14ac:dyDescent="0.15">
      <c r="A612" s="25"/>
      <c r="B612" s="149" t="s">
        <v>667</v>
      </c>
      <c r="C612" s="16"/>
      <c r="D612" s="16"/>
      <c r="L612" s="62" t="str">
        <f>IF(DgnCode="KSCE-LSD15","(도로교한계상태설계법 8.10.6.3)","(KDS 24 17 11 : 2022 4.6.6.3)")</f>
        <v>(도로교한계상태설계법 8.10.6.3)</v>
      </c>
      <c r="AC612" s="45"/>
      <c r="AD612" s="239" t="s">
        <v>548</v>
      </c>
      <c r="AE612" s="243"/>
      <c r="AF612" s="45"/>
      <c r="AH612" s="12"/>
      <c r="AI612" s="12"/>
      <c r="AJ612" s="242" t="s">
        <v>673</v>
      </c>
      <c r="AN612" s="327"/>
    </row>
    <row r="613" spans="1:40" s="9" customFormat="1" ht="15" customHeight="1" x14ac:dyDescent="0.2">
      <c r="A613" s="25"/>
      <c r="B613" s="25"/>
      <c r="C613" s="167" t="s">
        <v>399</v>
      </c>
      <c r="D613" s="167" t="s">
        <v>0</v>
      </c>
      <c r="E613" s="170" t="s">
        <v>400</v>
      </c>
      <c r="F613" s="45"/>
      <c r="G613" s="157"/>
      <c r="H613" s="157"/>
      <c r="I613" s="157"/>
      <c r="J613" s="157"/>
      <c r="K613" s="157"/>
      <c r="L613" s="157"/>
      <c r="M613" s="157"/>
      <c r="N613" s="157"/>
      <c r="O613" s="167" t="s">
        <v>0</v>
      </c>
      <c r="P613" s="410">
        <v>0</v>
      </c>
      <c r="Q613" s="410"/>
      <c r="R613" s="410"/>
      <c r="S613" s="149" t="s">
        <v>645</v>
      </c>
      <c r="W613" s="149"/>
      <c r="X613" s="149"/>
      <c r="Y613" s="149"/>
      <c r="Z613" s="149"/>
      <c r="AA613" s="149"/>
      <c r="AB613" s="149"/>
      <c r="AC613" s="149"/>
      <c r="AD613" s="239">
        <v>1</v>
      </c>
      <c r="AE613" s="243"/>
      <c r="AF613" s="45"/>
      <c r="AH613" s="12"/>
      <c r="AI613" s="12"/>
    </row>
    <row r="614" spans="1:40" s="9" customFormat="1" ht="15" customHeight="1" x14ac:dyDescent="0.2">
      <c r="A614" s="25"/>
      <c r="B614" s="25"/>
      <c r="C614" s="167" t="s">
        <v>401</v>
      </c>
      <c r="D614" s="167" t="s">
        <v>0</v>
      </c>
      <c r="E614" s="170" t="s">
        <v>402</v>
      </c>
      <c r="F614" s="45"/>
      <c r="G614" s="157"/>
      <c r="H614" s="157"/>
      <c r="I614" s="157"/>
      <c r="J614" s="157"/>
      <c r="K614" s="157"/>
      <c r="L614" s="157"/>
      <c r="M614" s="157"/>
      <c r="N614" s="157"/>
      <c r="O614" s="167" t="s">
        <v>0</v>
      </c>
      <c r="P614" s="699">
        <v>0</v>
      </c>
      <c r="Q614" s="699"/>
      <c r="R614" s="699"/>
      <c r="S614" s="157"/>
      <c r="W614" s="149"/>
      <c r="X614" s="149"/>
      <c r="Y614" s="149"/>
      <c r="Z614" s="149"/>
      <c r="AA614" s="149"/>
      <c r="AB614" s="149"/>
      <c r="AC614" s="149"/>
      <c r="AD614" s="239">
        <v>2</v>
      </c>
      <c r="AE614" s="243"/>
      <c r="AF614" s="45"/>
      <c r="AH614" s="12"/>
      <c r="AI614" s="12"/>
    </row>
    <row r="615" spans="1:40" s="9" customFormat="1" ht="15" customHeight="1" x14ac:dyDescent="0.2">
      <c r="A615" s="25"/>
      <c r="B615" s="25"/>
      <c r="C615" s="167" t="s">
        <v>403</v>
      </c>
      <c r="D615" s="167" t="s">
        <v>0</v>
      </c>
      <c r="E615" s="170" t="s">
        <v>404</v>
      </c>
      <c r="F615" s="45"/>
      <c r="G615" s="157"/>
      <c r="H615" s="157"/>
      <c r="I615" s="157"/>
      <c r="J615" s="157"/>
      <c r="K615" s="157"/>
      <c r="L615" s="157"/>
      <c r="M615" s="157"/>
      <c r="N615" s="157"/>
      <c r="O615" s="167" t="s">
        <v>0</v>
      </c>
      <c r="P615" s="699">
        <v>0</v>
      </c>
      <c r="Q615" s="699"/>
      <c r="R615" s="699"/>
      <c r="S615" s="157"/>
      <c r="W615" s="149"/>
      <c r="X615" s="149"/>
      <c r="Y615" s="149"/>
      <c r="Z615" s="149"/>
      <c r="AA615" s="149"/>
      <c r="AB615" s="149"/>
      <c r="AC615" s="149"/>
      <c r="AD615" s="239">
        <v>3</v>
      </c>
      <c r="AE615" s="243"/>
      <c r="AF615" s="45"/>
      <c r="AH615" s="12"/>
      <c r="AI615" s="12"/>
    </row>
    <row r="616" spans="1:40" s="9" customFormat="1" ht="15" customHeight="1" x14ac:dyDescent="0.2">
      <c r="A616" s="25"/>
      <c r="B616" s="25"/>
      <c r="C616" s="167" t="s">
        <v>405</v>
      </c>
      <c r="D616" s="167" t="s">
        <v>0</v>
      </c>
      <c r="E616" s="170" t="s">
        <v>406</v>
      </c>
      <c r="F616" s="45"/>
      <c r="G616" s="157"/>
      <c r="H616" s="157"/>
      <c r="I616" s="157"/>
      <c r="J616" s="157"/>
      <c r="K616" s="157"/>
      <c r="L616" s="157"/>
      <c r="M616" s="157"/>
      <c r="N616" s="157"/>
      <c r="O616" s="167" t="s">
        <v>0</v>
      </c>
      <c r="P616" s="699">
        <v>0</v>
      </c>
      <c r="Q616" s="699"/>
      <c r="R616" s="699"/>
      <c r="S616" s="157"/>
      <c r="W616" s="149"/>
      <c r="X616" s="149"/>
      <c r="Y616" s="149"/>
      <c r="Z616" s="149"/>
      <c r="AA616" s="149"/>
      <c r="AB616" s="149"/>
      <c r="AC616" s="149"/>
      <c r="AD616" s="239">
        <v>4</v>
      </c>
      <c r="AE616" s="243"/>
      <c r="AF616" s="45"/>
      <c r="AH616" s="12"/>
      <c r="AI616" s="12"/>
    </row>
    <row r="617" spans="1:40" s="9" customFormat="1" ht="15" customHeight="1" x14ac:dyDescent="0.25">
      <c r="A617" s="25"/>
      <c r="B617" s="25"/>
      <c r="C617" s="157" t="s">
        <v>23</v>
      </c>
      <c r="D617" s="157"/>
      <c r="E617" s="158" t="s">
        <v>399</v>
      </c>
      <c r="F617" s="167" t="s">
        <v>407</v>
      </c>
      <c r="G617" s="157" t="s">
        <v>419</v>
      </c>
      <c r="I617" s="157"/>
      <c r="J617" s="157"/>
      <c r="K617" s="157"/>
      <c r="L617" s="157"/>
      <c r="M617" s="157"/>
      <c r="N617" s="157"/>
      <c r="O617" s="157"/>
      <c r="P617" s="157"/>
      <c r="Q617" s="157"/>
      <c r="R617" s="157"/>
      <c r="S617" s="157"/>
      <c r="T617" s="157"/>
      <c r="U617" s="157"/>
      <c r="V617" s="157"/>
      <c r="W617" s="157"/>
      <c r="X617" s="157"/>
      <c r="Y617" s="157"/>
      <c r="Z617" s="157"/>
      <c r="AA617" s="157"/>
      <c r="AB617" s="157"/>
      <c r="AC617" s="175"/>
      <c r="AD617" s="239">
        <v>5</v>
      </c>
      <c r="AE617" s="243"/>
      <c r="AF617" s="45"/>
      <c r="AH617" s="12"/>
      <c r="AI617" s="12"/>
    </row>
    <row r="618" spans="1:40" s="9" customFormat="1" ht="15" customHeight="1" x14ac:dyDescent="0.2">
      <c r="A618" s="25"/>
      <c r="B618" s="25"/>
      <c r="C618" s="157"/>
      <c r="D618" s="157"/>
      <c r="E618" s="158" t="s">
        <v>325</v>
      </c>
      <c r="F618" s="167" t="s">
        <v>407</v>
      </c>
      <c r="G618" s="157" t="s">
        <v>326</v>
      </c>
      <c r="I618" s="157"/>
      <c r="J618" s="157"/>
      <c r="K618" s="157"/>
      <c r="L618" s="157"/>
      <c r="M618" s="157"/>
      <c r="N618" s="157"/>
      <c r="O618" s="157"/>
      <c r="P618" s="157"/>
      <c r="Q618" s="157"/>
      <c r="R618" s="157"/>
      <c r="S618" s="157"/>
      <c r="T618" s="157"/>
      <c r="U618" s="157"/>
      <c r="V618" s="157"/>
      <c r="W618" s="157"/>
      <c r="X618" s="157"/>
      <c r="Y618" s="157"/>
      <c r="Z618" s="157"/>
      <c r="AA618" s="157"/>
      <c r="AB618" s="157"/>
      <c r="AC618" s="157"/>
      <c r="AD618" s="239">
        <v>6</v>
      </c>
      <c r="AE618" s="243"/>
      <c r="AF618" s="45"/>
      <c r="AH618" s="12"/>
      <c r="AI618" s="12"/>
    </row>
    <row r="619" spans="1:40" s="9" customFormat="1" ht="15" customHeight="1" x14ac:dyDescent="0.25">
      <c r="A619" s="25"/>
      <c r="B619" s="25"/>
      <c r="C619" s="157"/>
      <c r="D619" s="157"/>
      <c r="E619" s="158" t="s">
        <v>327</v>
      </c>
      <c r="F619" s="167" t="s">
        <v>407</v>
      </c>
      <c r="G619" s="157" t="s">
        <v>328</v>
      </c>
      <c r="I619" s="157"/>
      <c r="J619" s="157"/>
      <c r="K619" s="157"/>
      <c r="L619" s="157"/>
      <c r="M619" s="157"/>
      <c r="N619" s="157"/>
      <c r="O619" s="157"/>
      <c r="P619" s="157"/>
      <c r="Q619" s="157"/>
      <c r="R619" s="157"/>
      <c r="S619" s="157"/>
      <c r="T619" s="157"/>
      <c r="U619" s="157"/>
      <c r="V619" s="157"/>
      <c r="W619" s="157"/>
      <c r="X619" s="157"/>
      <c r="Y619" s="157"/>
      <c r="Z619" s="157"/>
      <c r="AA619" s="157"/>
      <c r="AB619" s="157"/>
      <c r="AC619" s="157"/>
      <c r="AD619" s="239">
        <v>7</v>
      </c>
      <c r="AE619" s="243"/>
      <c r="AF619" s="45"/>
      <c r="AH619" s="12"/>
      <c r="AI619" s="12"/>
    </row>
    <row r="620" spans="1:40" s="9" customFormat="1" ht="15" customHeight="1" x14ac:dyDescent="0.2">
      <c r="A620" s="25"/>
      <c r="B620" s="25"/>
      <c r="C620" s="157"/>
      <c r="D620" s="157"/>
      <c r="F620" s="167" t="s">
        <v>0</v>
      </c>
      <c r="G620" s="410">
        <v>0</v>
      </c>
      <c r="H620" s="410"/>
      <c r="I620" s="410"/>
      <c r="J620" s="149" t="s">
        <v>300</v>
      </c>
      <c r="L620" s="157"/>
      <c r="M620" s="157"/>
      <c r="N620" s="157"/>
      <c r="O620" s="157"/>
      <c r="P620" s="157"/>
      <c r="Q620" s="157"/>
      <c r="R620" s="157"/>
      <c r="S620" s="157"/>
      <c r="T620" s="157"/>
      <c r="U620" s="157"/>
      <c r="V620" s="157"/>
      <c r="W620" s="157"/>
      <c r="X620" s="157"/>
      <c r="Y620" s="157"/>
      <c r="Z620" s="157"/>
      <c r="AA620" s="157"/>
      <c r="AB620" s="157"/>
      <c r="AC620" s="157"/>
      <c r="AD620" s="239">
        <v>8</v>
      </c>
      <c r="AE620" s="243"/>
      <c r="AF620" s="45"/>
      <c r="AH620" s="12"/>
    </row>
    <row r="621" spans="1:40" s="9" customFormat="1" ht="15" customHeight="1" x14ac:dyDescent="0.2">
      <c r="A621" s="25"/>
      <c r="B621" s="25"/>
      <c r="C621" s="157"/>
      <c r="D621" s="157"/>
      <c r="E621" s="164" t="s">
        <v>418</v>
      </c>
      <c r="F621" s="167" t="s">
        <v>407</v>
      </c>
      <c r="G621" s="165" t="s">
        <v>417</v>
      </c>
      <c r="I621" s="157"/>
      <c r="J621" s="157"/>
      <c r="K621" s="157"/>
      <c r="L621" s="157"/>
      <c r="M621" s="157"/>
      <c r="N621" s="157"/>
      <c r="O621" s="157"/>
      <c r="P621" s="157"/>
      <c r="Q621" s="157"/>
      <c r="R621" s="157"/>
      <c r="S621" s="157"/>
      <c r="T621" s="157"/>
      <c r="U621" s="157"/>
      <c r="V621" s="157"/>
      <c r="W621" s="157"/>
      <c r="X621" s="157"/>
      <c r="Y621" s="157"/>
      <c r="Z621" s="157"/>
      <c r="AA621" s="157"/>
      <c r="AB621" s="157"/>
      <c r="AC621" s="157"/>
      <c r="AD621" s="239">
        <v>9</v>
      </c>
      <c r="AE621" s="243"/>
      <c r="AF621" s="45"/>
      <c r="AH621" s="12"/>
      <c r="AI621" s="12"/>
    </row>
    <row r="622" spans="1:40" s="9" customFormat="1" ht="15" customHeight="1" x14ac:dyDescent="0.15">
      <c r="A622" s="25"/>
      <c r="B622" s="25"/>
      <c r="C622" s="670" t="s">
        <v>333</v>
      </c>
      <c r="D622" s="700"/>
      <c r="E622" s="707"/>
      <c r="F622" s="163" t="s">
        <v>0</v>
      </c>
      <c r="G622" s="696"/>
      <c r="H622" s="696"/>
      <c r="I622" s="164" t="s">
        <v>329</v>
      </c>
      <c r="J622" s="697"/>
      <c r="K622" s="698"/>
      <c r="L622" s="165" t="s">
        <v>330</v>
      </c>
      <c r="M622" s="163" t="s">
        <v>0</v>
      </c>
      <c r="N622" s="470"/>
      <c r="O622" s="471"/>
      <c r="P622" s="471"/>
      <c r="Q622" s="472"/>
      <c r="R622" s="165" t="s">
        <v>331</v>
      </c>
      <c r="S622" s="165"/>
      <c r="T622" s="166" t="str">
        <f>IF(ABS(N622)&gt;=ABS(P613),"≥","&lt;")</f>
        <v>≥</v>
      </c>
      <c r="U622" s="464" t="s">
        <v>408</v>
      </c>
      <c r="V622" s="464"/>
      <c r="W622" s="165"/>
      <c r="X622" s="149"/>
      <c r="Y622" s="149"/>
      <c r="Z622" s="424" t="str">
        <f>IF(N622&gt;=P613,"...... OK", "...... NG")</f>
        <v>...... OK</v>
      </c>
      <c r="AA622" s="463"/>
      <c r="AB622" s="463"/>
      <c r="AC622" s="45"/>
      <c r="AD622" s="239">
        <v>10</v>
      </c>
      <c r="AE622" s="243"/>
      <c r="AF622" s="45"/>
      <c r="AH622" s="12"/>
      <c r="AI622" s="12"/>
    </row>
    <row r="623" spans="1:40" s="9" customFormat="1" ht="15" customHeight="1" x14ac:dyDescent="0.15">
      <c r="A623" s="25"/>
      <c r="B623" s="25"/>
      <c r="C623" s="16"/>
      <c r="D623" s="16"/>
      <c r="E623" s="45"/>
      <c r="F623" s="45"/>
      <c r="G623" s="45"/>
      <c r="H623" s="45"/>
      <c r="I623" s="45"/>
      <c r="J623" s="45"/>
      <c r="K623" s="45"/>
      <c r="L623" s="45"/>
      <c r="M623" s="45"/>
      <c r="N623" s="45"/>
      <c r="O623" s="45"/>
      <c r="P623" s="45"/>
      <c r="Q623" s="45"/>
      <c r="R623" s="45"/>
      <c r="S623" s="45"/>
      <c r="T623" s="45"/>
      <c r="U623" s="45"/>
      <c r="V623" s="45"/>
      <c r="W623" s="45"/>
      <c r="X623" s="45"/>
      <c r="Y623" s="45"/>
      <c r="AC623" s="45"/>
      <c r="AD623" s="239"/>
      <c r="AE623" s="243"/>
      <c r="AF623" s="45"/>
      <c r="AH623" s="12"/>
      <c r="AI623" s="12"/>
    </row>
    <row r="624" spans="1:40" s="9" customFormat="1" ht="15" customHeight="1" x14ac:dyDescent="0.15">
      <c r="A624" s="25"/>
      <c r="B624" s="25"/>
      <c r="C624" s="16"/>
      <c r="D624" s="16"/>
      <c r="E624" s="45"/>
      <c r="F624" s="45"/>
      <c r="G624" s="45"/>
      <c r="H624" s="45"/>
      <c r="I624" s="45"/>
      <c r="J624" s="45"/>
      <c r="K624" s="45"/>
      <c r="L624" s="45"/>
      <c r="M624" s="45"/>
      <c r="N624" s="45"/>
      <c r="O624" s="45"/>
      <c r="P624" s="45"/>
      <c r="Q624" s="45"/>
      <c r="R624" s="45"/>
      <c r="S624" s="45"/>
      <c r="T624" s="45"/>
      <c r="U624" s="45"/>
      <c r="V624" s="45"/>
      <c r="W624" s="45"/>
      <c r="X624" s="45"/>
      <c r="Y624" s="45"/>
      <c r="Z624" s="45"/>
      <c r="AA624" s="45"/>
      <c r="AB624" s="45"/>
      <c r="AC624" s="45"/>
      <c r="AD624" s="239"/>
      <c r="AE624" s="243"/>
      <c r="AF624" s="45"/>
      <c r="AH624" s="12"/>
      <c r="AI624" s="12"/>
    </row>
    <row r="625" spans="1:48" s="9" customFormat="1" ht="15" customHeight="1" x14ac:dyDescent="0.15">
      <c r="A625" s="25"/>
      <c r="B625" s="149" t="s">
        <v>389</v>
      </c>
      <c r="C625" s="16"/>
      <c r="D625" s="16"/>
      <c r="O625" s="62" t="str">
        <f>IF(DgnCode="KSCE-LSD15","(도로교한계상태설계법 8.10.6.3)","(KDS 24 17 11 : 2022 4.6.6.3)")</f>
        <v>(도로교한계상태설계법 8.10.6.3)</v>
      </c>
      <c r="AC625" s="45"/>
      <c r="AD625" s="239" t="s">
        <v>706</v>
      </c>
      <c r="AE625" s="243"/>
      <c r="AF625" s="45"/>
      <c r="AH625" s="12"/>
      <c r="AI625" s="12"/>
      <c r="AJ625" s="226" t="s">
        <v>683</v>
      </c>
      <c r="AK625" s="123"/>
      <c r="AV625" s="328"/>
    </row>
    <row r="626" spans="1:48" s="9" customFormat="1" ht="15" customHeight="1" x14ac:dyDescent="0.15">
      <c r="A626" s="25"/>
      <c r="B626" s="25"/>
      <c r="C626" s="168" t="s">
        <v>394</v>
      </c>
      <c r="D626" s="163" t="s">
        <v>0</v>
      </c>
      <c r="E626" s="165" t="s">
        <v>410</v>
      </c>
      <c r="F626" s="165"/>
      <c r="G626" s="165"/>
      <c r="H626" s="165"/>
      <c r="I626" s="165"/>
      <c r="J626" s="174"/>
      <c r="O626" s="163" t="s">
        <v>0</v>
      </c>
      <c r="P626" s="689">
        <v>0</v>
      </c>
      <c r="Q626" s="689"/>
      <c r="R626" s="689"/>
      <c r="W626" s="165"/>
      <c r="AC626" s="45"/>
      <c r="AD626" s="45">
        <v>1</v>
      </c>
      <c r="AE626" s="243"/>
      <c r="AF626" s="45"/>
      <c r="AH626" s="12"/>
      <c r="AI626" s="12"/>
    </row>
    <row r="627" spans="1:48" s="9" customFormat="1" ht="15" customHeight="1" x14ac:dyDescent="0.2">
      <c r="A627" s="25"/>
      <c r="B627" s="25"/>
      <c r="C627" s="167" t="s">
        <v>401</v>
      </c>
      <c r="D627" s="167" t="s">
        <v>0</v>
      </c>
      <c r="E627" s="170" t="s">
        <v>402</v>
      </c>
      <c r="F627" s="45"/>
      <c r="G627" s="157"/>
      <c r="H627" s="157"/>
      <c r="I627" s="157"/>
      <c r="J627" s="157"/>
      <c r="K627" s="157"/>
      <c r="L627" s="157"/>
      <c r="M627" s="157"/>
      <c r="N627" s="157"/>
      <c r="O627" s="167" t="s">
        <v>0</v>
      </c>
      <c r="P627" s="699">
        <v>0</v>
      </c>
      <c r="Q627" s="699"/>
      <c r="R627" s="699"/>
      <c r="S627" s="163"/>
      <c r="T627" s="176"/>
      <c r="U627" s="176"/>
      <c r="V627" s="176"/>
      <c r="W627" s="165"/>
      <c r="AC627" s="45"/>
      <c r="AD627" s="39">
        <v>2</v>
      </c>
      <c r="AE627" s="243"/>
      <c r="AF627" s="45"/>
      <c r="AH627" s="12"/>
      <c r="AI627" s="12"/>
    </row>
    <row r="628" spans="1:48" s="9" customFormat="1" ht="15" customHeight="1" x14ac:dyDescent="0.2">
      <c r="A628" s="25"/>
      <c r="B628" s="25"/>
      <c r="C628" s="167" t="s">
        <v>403</v>
      </c>
      <c r="D628" s="167" t="s">
        <v>0</v>
      </c>
      <c r="E628" s="170" t="s">
        <v>404</v>
      </c>
      <c r="F628" s="45"/>
      <c r="G628" s="157"/>
      <c r="H628" s="157"/>
      <c r="I628" s="157"/>
      <c r="J628" s="157"/>
      <c r="K628" s="157"/>
      <c r="L628" s="157"/>
      <c r="M628" s="157"/>
      <c r="N628" s="157"/>
      <c r="O628" s="167" t="s">
        <v>0</v>
      </c>
      <c r="P628" s="699">
        <v>0</v>
      </c>
      <c r="Q628" s="699"/>
      <c r="R628" s="699"/>
      <c r="S628" s="163"/>
      <c r="T628" s="176"/>
      <c r="U628" s="176"/>
      <c r="V628" s="176"/>
      <c r="W628" s="165"/>
      <c r="AC628" s="45"/>
      <c r="AD628" s="45">
        <v>3</v>
      </c>
      <c r="AE628" s="243"/>
      <c r="AF628" s="45"/>
      <c r="AH628" s="12"/>
      <c r="AI628" s="12"/>
    </row>
    <row r="629" spans="1:48" s="9" customFormat="1" ht="15" customHeight="1" x14ac:dyDescent="0.2">
      <c r="A629" s="25"/>
      <c r="B629" s="25"/>
      <c r="C629" s="167" t="s">
        <v>405</v>
      </c>
      <c r="D629" s="167" t="s">
        <v>0</v>
      </c>
      <c r="E629" s="170" t="s">
        <v>406</v>
      </c>
      <c r="F629" s="45"/>
      <c r="G629" s="157"/>
      <c r="H629" s="157"/>
      <c r="I629" s="157"/>
      <c r="J629" s="157"/>
      <c r="K629" s="157"/>
      <c r="L629" s="157"/>
      <c r="M629" s="157"/>
      <c r="N629" s="157"/>
      <c r="O629" s="167" t="s">
        <v>0</v>
      </c>
      <c r="P629" s="699">
        <v>0</v>
      </c>
      <c r="Q629" s="699"/>
      <c r="R629" s="699"/>
      <c r="S629" s="163"/>
      <c r="T629" s="176"/>
      <c r="U629" s="176"/>
      <c r="AC629" s="45"/>
      <c r="AD629" s="39">
        <v>4</v>
      </c>
      <c r="AE629" s="243"/>
      <c r="AF629" s="45"/>
      <c r="AH629" s="12"/>
      <c r="AI629" s="12"/>
    </row>
    <row r="630" spans="1:48" s="9" customFormat="1" ht="15" customHeight="1" x14ac:dyDescent="0.15">
      <c r="A630" s="25"/>
      <c r="B630" s="700" t="s">
        <v>397</v>
      </c>
      <c r="C630" s="700"/>
      <c r="D630" s="163" t="s">
        <v>0</v>
      </c>
      <c r="E630" s="165" t="s">
        <v>396</v>
      </c>
      <c r="G630" s="165"/>
      <c r="I630" s="165"/>
      <c r="J630" s="165"/>
      <c r="K630" s="165"/>
      <c r="O630" s="163" t="s">
        <v>0</v>
      </c>
      <c r="P630" s="482"/>
      <c r="Q630" s="482"/>
      <c r="R630" s="482"/>
      <c r="S630" s="165" t="s">
        <v>331</v>
      </c>
      <c r="AC630" s="45"/>
      <c r="AD630" s="45">
        <v>5</v>
      </c>
      <c r="AE630" s="243"/>
      <c r="AF630" s="45"/>
      <c r="AH630" s="12"/>
      <c r="AI630" s="12"/>
    </row>
    <row r="631" spans="1:48" s="9" customFormat="1" ht="15" customHeight="1" x14ac:dyDescent="0.2">
      <c r="A631" s="25"/>
      <c r="B631" s="25"/>
      <c r="C631" s="157" t="s">
        <v>23</v>
      </c>
      <c r="D631" s="168"/>
      <c r="E631" s="164" t="s">
        <v>418</v>
      </c>
      <c r="F631" s="167" t="s">
        <v>407</v>
      </c>
      <c r="G631" s="165" t="s">
        <v>417</v>
      </c>
      <c r="H631" s="165"/>
      <c r="I631" s="165"/>
      <c r="J631" s="165"/>
      <c r="K631" s="165"/>
      <c r="L631" s="163"/>
      <c r="M631" s="176"/>
      <c r="N631" s="176"/>
      <c r="O631" s="176"/>
      <c r="P631" s="165"/>
      <c r="Q631" s="165"/>
      <c r="R631" s="165"/>
      <c r="AC631" s="45"/>
      <c r="AD631" s="39">
        <v>6</v>
      </c>
      <c r="AE631" s="243"/>
      <c r="AF631" s="45"/>
      <c r="AH631" s="12"/>
      <c r="AI631" s="12"/>
    </row>
    <row r="632" spans="1:48" s="9" customFormat="1" ht="15" customHeight="1" x14ac:dyDescent="0.15">
      <c r="A632" s="25"/>
      <c r="D632" s="168"/>
      <c r="E632" s="164" t="s">
        <v>409</v>
      </c>
      <c r="F632" s="156" t="s">
        <v>289</v>
      </c>
      <c r="G632" s="165" t="s">
        <v>705</v>
      </c>
      <c r="H632" s="165"/>
      <c r="I632" s="165"/>
      <c r="J632" s="165"/>
      <c r="K632" s="165"/>
      <c r="L632" s="163"/>
      <c r="M632" s="176"/>
      <c r="N632" s="176"/>
      <c r="O632" s="176"/>
      <c r="P632" s="165"/>
      <c r="Q632" s="165"/>
      <c r="R632" s="165"/>
      <c r="Y632" s="163" t="s">
        <v>0</v>
      </c>
      <c r="Z632" s="482"/>
      <c r="AA632" s="482"/>
      <c r="AB632" s="482"/>
      <c r="AC632" s="165" t="s">
        <v>560</v>
      </c>
      <c r="AD632" s="45">
        <v>7</v>
      </c>
      <c r="AE632" s="243"/>
      <c r="AF632" s="45"/>
      <c r="AH632" s="12"/>
    </row>
    <row r="633" spans="1:48" s="9" customFormat="1" ht="15" customHeight="1" x14ac:dyDescent="0.15">
      <c r="A633" s="25"/>
      <c r="D633" s="168"/>
      <c r="E633" s="164" t="s">
        <v>291</v>
      </c>
      <c r="F633" s="156" t="s">
        <v>289</v>
      </c>
      <c r="G633" s="165" t="s">
        <v>684</v>
      </c>
      <c r="H633" s="165"/>
      <c r="I633" s="165"/>
      <c r="J633" s="165"/>
      <c r="K633" s="165"/>
      <c r="L633" s="163"/>
      <c r="M633" s="176"/>
      <c r="N633" s="176"/>
      <c r="O633" s="176"/>
      <c r="P633" s="165"/>
      <c r="Q633" s="165"/>
      <c r="R633" s="165"/>
      <c r="AC633" s="45"/>
      <c r="AD633" s="39">
        <v>8</v>
      </c>
      <c r="AE633" s="243"/>
      <c r="AF633" s="45"/>
      <c r="AH633" s="12"/>
      <c r="AI633" s="12"/>
    </row>
    <row r="634" spans="1:48" s="9" customFormat="1" ht="15" customHeight="1" x14ac:dyDescent="0.15">
      <c r="A634" s="25"/>
      <c r="B634" s="25"/>
      <c r="C634" s="168"/>
      <c r="D634" s="168"/>
      <c r="E634" s="164"/>
      <c r="F634" s="156"/>
      <c r="G634" s="165"/>
      <c r="H634" s="165"/>
      <c r="I634" s="165"/>
      <c r="J634" s="165"/>
      <c r="K634" s="165"/>
      <c r="L634" s="163"/>
      <c r="M634" s="176"/>
      <c r="N634" s="176"/>
      <c r="O634" s="176"/>
      <c r="P634" s="165"/>
      <c r="Q634" s="165"/>
      <c r="R634" s="165"/>
      <c r="AC634" s="45"/>
      <c r="AD634" s="45">
        <v>9</v>
      </c>
      <c r="AE634" s="243"/>
      <c r="AF634" s="45"/>
      <c r="AH634" s="12"/>
      <c r="AI634" s="12"/>
    </row>
    <row r="635" spans="1:48" s="9" customFormat="1" ht="15" customHeight="1" x14ac:dyDescent="0.15">
      <c r="A635" s="25"/>
      <c r="B635" s="25"/>
      <c r="D635" s="485" t="s">
        <v>398</v>
      </c>
      <c r="E635" s="695"/>
      <c r="F635" s="163" t="s">
        <v>0</v>
      </c>
      <c r="G635" s="410">
        <v>0</v>
      </c>
      <c r="H635" s="410"/>
      <c r="I635" s="410"/>
      <c r="J635" s="410"/>
      <c r="K635" s="165" t="s">
        <v>331</v>
      </c>
      <c r="L635" s="165"/>
      <c r="M635" s="166" t="str">
        <f>IF(ABS(G635)&gt;=ABS(P630),"≥","&lt;")</f>
        <v>≥</v>
      </c>
      <c r="N635" s="485" t="s">
        <v>647</v>
      </c>
      <c r="O635" s="464"/>
      <c r="P635" s="324"/>
      <c r="Q635" s="325"/>
      <c r="S635" s="165"/>
      <c r="W635" s="165"/>
      <c r="X635" s="149"/>
      <c r="Y635" s="149"/>
      <c r="Z635" s="424" t="str">
        <f>IF(G635&gt;=P630,"...... OK", "...... NG")</f>
        <v>...... OK</v>
      </c>
      <c r="AA635" s="463"/>
      <c r="AB635" s="463"/>
      <c r="AC635" s="45"/>
      <c r="AD635" s="39">
        <v>10</v>
      </c>
      <c r="AE635" s="243"/>
      <c r="AF635" s="45"/>
      <c r="AH635" s="12"/>
      <c r="AI635" s="12"/>
    </row>
    <row r="636" spans="1:48" s="9" customFormat="1" ht="15" customHeight="1" x14ac:dyDescent="0.15">
      <c r="A636" s="25"/>
      <c r="B636" s="25"/>
      <c r="C636" s="16"/>
      <c r="AC636" s="45"/>
      <c r="AD636" s="239"/>
      <c r="AE636" s="243"/>
      <c r="AF636" s="45"/>
      <c r="AH636" s="12"/>
      <c r="AI636" s="12"/>
    </row>
    <row r="637" spans="1:48" s="9" customFormat="1" ht="15" customHeight="1" x14ac:dyDescent="0.15">
      <c r="A637" s="25"/>
      <c r="B637" s="4" t="s">
        <v>817</v>
      </c>
      <c r="C637" s="7"/>
      <c r="D637" s="7"/>
      <c r="E637" s="7"/>
      <c r="AC637" s="45"/>
      <c r="AD637" s="239" t="s">
        <v>814</v>
      </c>
      <c r="AE637" s="243"/>
      <c r="AH637" s="12"/>
      <c r="AI637" s="12"/>
    </row>
    <row r="638" spans="1:48" s="9" customFormat="1" ht="15" customHeight="1" x14ac:dyDescent="0.15">
      <c r="A638" s="25"/>
      <c r="B638" s="18" t="s">
        <v>818</v>
      </c>
      <c r="C638" s="7"/>
      <c r="D638" s="7"/>
      <c r="E638" s="7"/>
      <c r="F638" s="7"/>
      <c r="G638" s="7"/>
      <c r="I638" s="62" t="str">
        <f>IF(DgnCode="KSCE-LSD15","(도로교한계상태설계법 8.10.2.6)","(KDS 24 17 11 : 2022 4.6.2.6)")</f>
        <v>(도로교한계상태설계법 8.10.2.6)</v>
      </c>
      <c r="J638" s="7"/>
      <c r="AC638" s="45"/>
      <c r="AD638" s="239" t="s">
        <v>815</v>
      </c>
      <c r="AE638" s="243"/>
      <c r="AH638" s="12"/>
      <c r="AI638" s="12"/>
      <c r="AM638" s="321" t="s">
        <v>930</v>
      </c>
      <c r="AV638" s="327"/>
    </row>
    <row r="639" spans="1:48" s="9" customFormat="1" ht="15" customHeight="1" x14ac:dyDescent="0.15">
      <c r="A639" s="25"/>
      <c r="B639" s="25"/>
      <c r="C639" s="16"/>
      <c r="D639" s="16"/>
      <c r="AC639" s="45"/>
      <c r="AD639" s="239"/>
      <c r="AE639" s="243"/>
      <c r="AH639" s="12"/>
      <c r="AI639" s="12"/>
      <c r="AM639" s="321" t="s">
        <v>931</v>
      </c>
    </row>
    <row r="640" spans="1:48" s="9" customFormat="1" ht="15" customHeight="1" x14ac:dyDescent="0.15">
      <c r="A640" s="25"/>
      <c r="B640" s="149" t="s">
        <v>351</v>
      </c>
      <c r="C640" s="16"/>
      <c r="D640" s="16"/>
      <c r="K640" s="123" t="s">
        <v>359</v>
      </c>
      <c r="L640" s="225" t="s">
        <v>813</v>
      </c>
      <c r="M640" s="224"/>
      <c r="N640" s="224"/>
      <c r="O640" s="224"/>
      <c r="P640" s="224"/>
      <c r="Q640" s="224"/>
      <c r="AC640" s="45"/>
      <c r="AD640" s="239"/>
      <c r="AE640" s="243"/>
      <c r="AH640" s="12"/>
      <c r="AI640" s="12"/>
    </row>
    <row r="641" spans="1:41" s="9" customFormat="1" ht="15" customHeight="1" x14ac:dyDescent="0.15">
      <c r="A641" s="25"/>
      <c r="B641" s="25"/>
      <c r="C641" s="16"/>
      <c r="D641" s="16"/>
      <c r="AC641" s="45"/>
      <c r="AD641" s="239"/>
      <c r="AE641" s="243"/>
      <c r="AF641" s="45"/>
      <c r="AH641" s="12"/>
      <c r="AI641" s="12"/>
    </row>
    <row r="642" spans="1:41" s="9" customFormat="1" ht="15" customHeight="1" x14ac:dyDescent="0.15">
      <c r="A642" s="25"/>
      <c r="B642" s="149" t="s">
        <v>280</v>
      </c>
      <c r="C642" s="16"/>
      <c r="D642" s="16"/>
      <c r="E642" s="45"/>
      <c r="F642" s="45"/>
      <c r="G642" s="45"/>
      <c r="H642" s="45"/>
      <c r="I642" s="45"/>
      <c r="J642" s="45"/>
      <c r="K642" s="123" t="s">
        <v>359</v>
      </c>
      <c r="L642" s="225" t="s">
        <v>360</v>
      </c>
      <c r="M642" s="285"/>
      <c r="N642" s="285"/>
      <c r="O642" s="285"/>
      <c r="P642" s="285"/>
      <c r="Q642" s="285"/>
      <c r="AC642" s="45"/>
      <c r="AD642" s="239"/>
      <c r="AE642" s="243"/>
      <c r="AF642" s="45"/>
      <c r="AH642" s="12"/>
      <c r="AI642" s="12"/>
    </row>
    <row r="643" spans="1:41" s="9" customFormat="1" ht="15" customHeight="1" x14ac:dyDescent="0.15">
      <c r="A643" s="25"/>
      <c r="B643" s="25"/>
      <c r="C643" s="16"/>
      <c r="D643" s="16"/>
      <c r="AC643" s="45"/>
      <c r="AD643" s="239"/>
      <c r="AE643" s="243"/>
      <c r="AF643" s="45"/>
      <c r="AH643" s="12"/>
      <c r="AI643" s="12"/>
    </row>
    <row r="644" spans="1:41" s="9" customFormat="1" ht="15" customHeight="1" x14ac:dyDescent="0.15">
      <c r="A644" s="25"/>
      <c r="B644" s="149" t="s">
        <v>294</v>
      </c>
      <c r="C644" s="16"/>
      <c r="D644" s="16"/>
      <c r="K644" s="123" t="s">
        <v>359</v>
      </c>
      <c r="L644" s="225" t="s">
        <v>358</v>
      </c>
      <c r="M644" s="224"/>
      <c r="N644" s="224"/>
      <c r="O644" s="224"/>
      <c r="P644" s="224"/>
      <c r="Q644" s="224"/>
      <c r="AC644" s="45"/>
      <c r="AD644" s="239"/>
      <c r="AE644" s="243"/>
      <c r="AF644" s="45"/>
      <c r="AH644" s="12"/>
      <c r="AI644" s="12"/>
    </row>
    <row r="645" spans="1:41" s="9" customFormat="1" ht="15" customHeight="1" x14ac:dyDescent="0.15">
      <c r="A645" s="25"/>
      <c r="B645" s="25"/>
      <c r="C645" s="16"/>
      <c r="D645" s="16"/>
      <c r="AC645" s="45"/>
      <c r="AD645" s="239"/>
      <c r="AE645" s="243"/>
      <c r="AF645" s="45"/>
      <c r="AH645" s="12"/>
      <c r="AI645" s="12"/>
    </row>
    <row r="646" spans="1:41" s="9" customFormat="1" ht="15" customHeight="1" x14ac:dyDescent="0.15">
      <c r="A646" s="25"/>
      <c r="B646" s="18" t="s">
        <v>816</v>
      </c>
      <c r="C646" s="16"/>
      <c r="D646" s="16"/>
      <c r="G646" s="62" t="str">
        <f>IF(DgnCode="KSCE-LSD15","(도로교한계상태설계법 5.12.6.3)","(KDS 24 14 21 : 2021 4.6.6.3)")</f>
        <v>(도로교한계상태설계법 5.12.6.3)</v>
      </c>
      <c r="AC646" s="45"/>
      <c r="AD646" s="239" t="s">
        <v>822</v>
      </c>
      <c r="AE646" s="243"/>
      <c r="AF646" s="45"/>
      <c r="AH646" s="12"/>
      <c r="AI646" s="12"/>
      <c r="AO646" s="327"/>
    </row>
    <row r="647" spans="1:41" s="9" customFormat="1" ht="15" customHeight="1" x14ac:dyDescent="0.15">
      <c r="A647" s="25"/>
      <c r="B647" s="17" t="s">
        <v>757</v>
      </c>
      <c r="C647" s="17"/>
      <c r="D647" s="17"/>
      <c r="E647" s="123"/>
      <c r="F647" s="123"/>
      <c r="G647" s="62"/>
      <c r="H647" s="123"/>
      <c r="I647" s="123"/>
      <c r="J647" s="123"/>
      <c r="K647" s="123" t="s">
        <v>359</v>
      </c>
      <c r="L647" s="286" t="s">
        <v>821</v>
      </c>
      <c r="M647" s="287"/>
      <c r="N647" s="287"/>
      <c r="O647" s="287"/>
      <c r="P647" s="287"/>
      <c r="Q647" s="287"/>
      <c r="T647" s="123"/>
      <c r="U647" s="123"/>
      <c r="V647" s="123"/>
      <c r="W647" s="123"/>
      <c r="X647" s="123"/>
      <c r="Y647" s="123"/>
      <c r="Z647" s="123"/>
      <c r="AA647" s="123"/>
      <c r="AB647" s="123"/>
      <c r="AD647" s="23"/>
      <c r="AE647" s="12"/>
      <c r="AH647" s="12"/>
      <c r="AI647" s="12"/>
    </row>
    <row r="648" spans="1:41" s="9" customFormat="1" ht="15" customHeight="1" x14ac:dyDescent="0.15">
      <c r="A648" s="25"/>
      <c r="B648" s="27"/>
      <c r="C648" s="17"/>
      <c r="F648" s="254"/>
      <c r="G648" s="62"/>
      <c r="H648" s="123"/>
      <c r="I648" s="253"/>
      <c r="J648" s="123"/>
      <c r="K648" s="62"/>
      <c r="L648" s="123"/>
      <c r="M648" s="123"/>
      <c r="N648" s="123"/>
      <c r="O648" s="123"/>
      <c r="P648" s="123"/>
      <c r="Q648" s="123"/>
      <c r="R648" s="123"/>
      <c r="S648" s="123"/>
      <c r="T648" s="123"/>
      <c r="U648" s="123"/>
      <c r="V648" s="123"/>
      <c r="W648" s="123"/>
      <c r="X648" s="123"/>
      <c r="Y648" s="123"/>
      <c r="Z648" s="251"/>
      <c r="AA648" s="252"/>
      <c r="AB648" s="252"/>
      <c r="AD648" s="23"/>
      <c r="AE648" s="12"/>
      <c r="AH648" s="12"/>
      <c r="AI648" s="12"/>
    </row>
    <row r="649" spans="1:41" s="9" customFormat="1" ht="15" customHeight="1" x14ac:dyDescent="0.15">
      <c r="A649" s="25"/>
      <c r="B649" s="17" t="s">
        <v>761</v>
      </c>
      <c r="C649" s="17"/>
      <c r="D649" s="17"/>
      <c r="E649" s="62"/>
      <c r="F649" s="254"/>
      <c r="G649" s="62"/>
      <c r="H649" s="123"/>
      <c r="I649" s="253"/>
      <c r="J649" s="123"/>
      <c r="K649" s="123" t="s">
        <v>359</v>
      </c>
      <c r="L649" s="286" t="s">
        <v>770</v>
      </c>
      <c r="M649" s="287"/>
      <c r="N649" s="287"/>
      <c r="O649" s="287"/>
      <c r="P649" s="287"/>
      <c r="Q649" s="287"/>
      <c r="R649" s="123"/>
      <c r="S649" s="123"/>
      <c r="T649" s="123"/>
      <c r="U649" s="123"/>
      <c r="V649" s="123"/>
      <c r="W649" s="123"/>
      <c r="X649" s="123"/>
      <c r="Y649" s="123"/>
      <c r="Z649" s="251"/>
      <c r="AA649" s="252"/>
      <c r="AB649" s="252"/>
      <c r="AD649" s="23"/>
      <c r="AE649" s="12"/>
      <c r="AH649" s="12"/>
      <c r="AI649" s="12"/>
    </row>
    <row r="650" spans="1:41" s="9" customFormat="1" ht="15" customHeight="1" x14ac:dyDescent="0.15">
      <c r="A650" s="25"/>
      <c r="B650" s="27"/>
      <c r="C650" s="16"/>
      <c r="D650" s="16"/>
      <c r="AD650" s="23"/>
      <c r="AE650" s="12"/>
      <c r="AH650" s="12"/>
      <c r="AI650" s="12"/>
    </row>
    <row r="651" spans="1:41" s="9" customFormat="1" ht="15" customHeight="1" x14ac:dyDescent="0.15">
      <c r="A651" s="25"/>
      <c r="B651" s="25"/>
      <c r="C651" s="16"/>
      <c r="D651" s="16"/>
      <c r="AD651" s="23"/>
      <c r="AE651" s="12"/>
      <c r="AH651" s="12"/>
      <c r="AI651" s="12"/>
    </row>
    <row r="652" spans="1:41" s="9" customFormat="1" ht="15" customHeight="1" x14ac:dyDescent="0.15">
      <c r="A652" s="289"/>
      <c r="B652" s="290" t="s">
        <v>826</v>
      </c>
      <c r="C652" s="291"/>
      <c r="D652" s="291"/>
      <c r="E652" s="291"/>
      <c r="F652" s="291"/>
      <c r="G652" s="291"/>
      <c r="H652" s="291"/>
      <c r="I652" s="291"/>
      <c r="J652" s="291"/>
      <c r="K652" s="291"/>
      <c r="L652" s="292"/>
      <c r="M652" s="292"/>
      <c r="N652" s="292"/>
      <c r="O652" s="291"/>
      <c r="P652" s="291"/>
      <c r="Q652" s="291"/>
      <c r="R652" s="291"/>
      <c r="S652" s="291"/>
      <c r="T652" s="291"/>
      <c r="U652" s="291"/>
      <c r="V652" s="291"/>
      <c r="W652" s="291"/>
      <c r="X652" s="291"/>
      <c r="Y652" s="291"/>
      <c r="Z652" s="291"/>
      <c r="AA652" s="291"/>
      <c r="AB652" s="291"/>
      <c r="AC652" s="291"/>
      <c r="AD652" s="23"/>
      <c r="AE652" s="12"/>
      <c r="AH652" s="12"/>
      <c r="AI652" s="12"/>
    </row>
    <row r="653" spans="1:41" s="9" customFormat="1" ht="15" customHeight="1" x14ac:dyDescent="0.15">
      <c r="A653" s="25"/>
      <c r="B653" s="18" t="s">
        <v>812</v>
      </c>
      <c r="C653" s="16"/>
      <c r="D653" s="16"/>
      <c r="K653" s="123" t="s">
        <v>359</v>
      </c>
      <c r="L653" s="23" t="s">
        <v>783</v>
      </c>
      <c r="AH653" s="12"/>
      <c r="AI653" s="12"/>
    </row>
    <row r="654" spans="1:41" s="9" customFormat="1" ht="15" customHeight="1" x14ac:dyDescent="0.15">
      <c r="A654" s="25"/>
      <c r="B654" s="194" t="s">
        <v>795</v>
      </c>
      <c r="C654" s="16"/>
      <c r="D654" s="16"/>
      <c r="E654" s="162"/>
      <c r="K654" s="253" t="s">
        <v>827</v>
      </c>
      <c r="L654" s="23" t="s">
        <v>794</v>
      </c>
      <c r="M654" s="12"/>
      <c r="R654" s="12"/>
      <c r="AD654" s="23"/>
      <c r="AE654" s="12"/>
      <c r="AF654" s="279" t="s">
        <v>799</v>
      </c>
      <c r="AI654" s="194" t="s">
        <v>214</v>
      </c>
    </row>
    <row r="655" spans="1:41" s="9" customFormat="1" ht="15" customHeight="1" x14ac:dyDescent="0.15">
      <c r="A655" s="25"/>
      <c r="B655" s="194" t="s">
        <v>644</v>
      </c>
      <c r="C655" s="16"/>
      <c r="D655" s="16"/>
      <c r="E655" s="162"/>
      <c r="K655" s="253" t="s">
        <v>827</v>
      </c>
      <c r="L655" s="23" t="s">
        <v>215</v>
      </c>
      <c r="M655" s="12"/>
      <c r="R655" s="12"/>
      <c r="AD655" s="23"/>
      <c r="AE655" s="12"/>
      <c r="AF655" s="279" t="s">
        <v>800</v>
      </c>
      <c r="AI655" s="194" t="s">
        <v>527</v>
      </c>
    </row>
    <row r="656" spans="1:41" s="9" customFormat="1" ht="15" customHeight="1" x14ac:dyDescent="0.2">
      <c r="A656" s="25"/>
      <c r="B656" s="4" t="s">
        <v>828</v>
      </c>
      <c r="C656" s="7"/>
      <c r="D656" s="7"/>
      <c r="E656" s="7"/>
      <c r="F656" s="7"/>
      <c r="G656" s="157"/>
      <c r="H656" s="93"/>
      <c r="I656" s="93"/>
      <c r="J656" s="93"/>
      <c r="K656" s="93"/>
      <c r="L656" s="125"/>
      <c r="M656" s="125"/>
      <c r="N656" s="125"/>
      <c r="O656" s="167"/>
      <c r="P656" s="177"/>
      <c r="Q656" s="177"/>
      <c r="R656" s="177"/>
      <c r="S656" s="167"/>
      <c r="AC656" s="45"/>
      <c r="AD656" s="239" t="s">
        <v>829</v>
      </c>
      <c r="AE656" s="243"/>
      <c r="AF656" s="45"/>
      <c r="AH656" s="12"/>
      <c r="AI656" s="12"/>
    </row>
    <row r="657" spans="1:43" ht="15" customHeight="1" x14ac:dyDescent="0.15">
      <c r="A657" s="322"/>
      <c r="B657" s="18" t="s">
        <v>809</v>
      </c>
      <c r="H657" s="62" t="str">
        <f>IF(DgnCode="KSCE-LSD15","(도로교한계상태설계법 8.10.6.4)","(KDS 24 17 11 : 2022 4.6.6.4)")</f>
        <v>(도로교한계상태설계법 8.10.6.4)</v>
      </c>
      <c r="K657" s="253"/>
      <c r="L657" s="239"/>
      <c r="AD657" s="4" t="s">
        <v>862</v>
      </c>
      <c r="AQ657" s="4"/>
    </row>
    <row r="658" spans="1:43" s="9" customFormat="1" ht="15" customHeight="1" x14ac:dyDescent="0.15">
      <c r="A658" s="25"/>
      <c r="B658" s="4"/>
      <c r="C658" s="7"/>
      <c r="L658" s="17"/>
      <c r="M658" s="17"/>
      <c r="N658" s="17"/>
      <c r="AD658" s="23"/>
      <c r="AE658" s="12"/>
      <c r="AH658" s="12"/>
      <c r="AI658" s="12"/>
    </row>
    <row r="659" spans="1:43" s="9" customFormat="1" ht="15" customHeight="1" x14ac:dyDescent="0.15">
      <c r="A659" s="25"/>
      <c r="B659" s="149" t="s">
        <v>363</v>
      </c>
      <c r="D659" s="16"/>
      <c r="AD659" s="23" t="s">
        <v>771</v>
      </c>
      <c r="AE659" s="12"/>
      <c r="AH659" s="12"/>
      <c r="AM659" s="224"/>
    </row>
    <row r="660" spans="1:43" s="9" customFormat="1" ht="15" customHeight="1" x14ac:dyDescent="0.15">
      <c r="A660" s="25"/>
      <c r="B660" s="25"/>
      <c r="C660" s="95" t="s">
        <v>172</v>
      </c>
      <c r="D660" s="119" t="s">
        <v>0</v>
      </c>
      <c r="E660" s="420"/>
      <c r="F660" s="420"/>
      <c r="G660" s="420"/>
      <c r="H660" s="133" t="s">
        <v>152</v>
      </c>
      <c r="I660" s="95" t="str">
        <f>IF(ABS(E660)&gt;=ABS(O660),"≥","&lt;")</f>
        <v>≥</v>
      </c>
      <c r="J660" s="485" t="s">
        <v>265</v>
      </c>
      <c r="K660" s="485"/>
      <c r="L660" s="485"/>
      <c r="M660" s="485"/>
      <c r="N660" s="119" t="s">
        <v>0</v>
      </c>
      <c r="O660" s="415"/>
      <c r="P660" s="415"/>
      <c r="Q660" s="415"/>
      <c r="R660" s="46" t="s">
        <v>152</v>
      </c>
      <c r="S660" s="45"/>
      <c r="T660" s="45"/>
      <c r="U660" s="45"/>
      <c r="V660" s="45"/>
      <c r="W660" s="45"/>
      <c r="X660" s="45"/>
      <c r="Y660" s="45"/>
      <c r="AB660" s="45"/>
      <c r="AC660" s="45"/>
      <c r="AD660" s="239">
        <v>1</v>
      </c>
      <c r="AE660" s="243"/>
      <c r="AF660" s="45"/>
      <c r="AG660" s="45"/>
      <c r="AH660" s="12"/>
      <c r="AI660" s="12"/>
      <c r="AM660" s="224"/>
    </row>
    <row r="661" spans="1:43" s="9" customFormat="1" ht="15" customHeight="1" x14ac:dyDescent="0.15">
      <c r="A661" s="25"/>
      <c r="B661" s="25"/>
      <c r="C661" s="16"/>
      <c r="D661" s="45"/>
      <c r="E661" s="45"/>
      <c r="F661" s="45"/>
      <c r="G661" s="45"/>
      <c r="H661" s="45"/>
      <c r="I661" s="45"/>
      <c r="J661" s="45"/>
      <c r="K661" s="45"/>
      <c r="L661" s="45"/>
      <c r="M661" s="45"/>
      <c r="N661" s="45"/>
      <c r="O661" s="45"/>
      <c r="P661" s="45"/>
      <c r="Q661" s="45"/>
      <c r="R661" s="45"/>
      <c r="S661" s="45"/>
      <c r="T661" s="45"/>
      <c r="U661" s="45"/>
      <c r="V661" s="45"/>
      <c r="W661" s="45"/>
      <c r="X661" s="45"/>
      <c r="Y661" s="45"/>
      <c r="AB661" s="45"/>
      <c r="AC661" s="45"/>
      <c r="AD661" s="239"/>
      <c r="AE661" s="243"/>
      <c r="AF661" s="45"/>
      <c r="AG661" s="45"/>
      <c r="AH661" s="12"/>
      <c r="AI661" s="12"/>
      <c r="AM661" s="224"/>
    </row>
    <row r="662" spans="1:43" s="9" customFormat="1" ht="15" customHeight="1" x14ac:dyDescent="0.15">
      <c r="A662" s="25"/>
      <c r="B662" s="25"/>
      <c r="C662" s="151" t="s">
        <v>279</v>
      </c>
      <c r="D662" s="16"/>
      <c r="E662" s="45"/>
      <c r="F662" s="45"/>
      <c r="G662" s="152" t="s">
        <v>269</v>
      </c>
      <c r="H662" s="45"/>
      <c r="I662" s="45"/>
      <c r="J662" s="45"/>
      <c r="K662" s="45"/>
      <c r="L662" s="45"/>
      <c r="M662" s="45"/>
      <c r="N662" s="45"/>
      <c r="O662" s="45"/>
      <c r="P662" s="45"/>
      <c r="Q662" s="45"/>
      <c r="W662" s="45"/>
      <c r="X662" s="45"/>
      <c r="Y662" s="45"/>
      <c r="AB662" s="45"/>
      <c r="AC662" s="45"/>
      <c r="AD662" s="239" t="s">
        <v>354</v>
      </c>
      <c r="AE662" s="243"/>
      <c r="AF662" s="45"/>
      <c r="AG662" s="45"/>
      <c r="AH662" s="12"/>
      <c r="AI662" s="12"/>
      <c r="AM662" s="224"/>
    </row>
    <row r="663" spans="1:43" s="9" customFormat="1" ht="15" customHeight="1" x14ac:dyDescent="0.15">
      <c r="A663" s="25"/>
      <c r="B663" s="25"/>
      <c r="C663" s="95" t="s">
        <v>270</v>
      </c>
      <c r="D663" s="126" t="s">
        <v>0</v>
      </c>
      <c r="E663" s="93" t="s">
        <v>271</v>
      </c>
      <c r="G663" s="93"/>
      <c r="H663" s="93"/>
      <c r="I663" s="93"/>
      <c r="J663" s="93"/>
      <c r="K663" s="125"/>
      <c r="L663" s="125"/>
      <c r="M663" s="125"/>
      <c r="N663" s="125"/>
      <c r="O663" s="125"/>
      <c r="P663" s="125"/>
      <c r="Q663" s="57"/>
      <c r="R663" s="119" t="s">
        <v>0</v>
      </c>
      <c r="S663" s="470"/>
      <c r="T663" s="470"/>
      <c r="U663" s="470"/>
      <c r="V663" s="46" t="s">
        <v>152</v>
      </c>
      <c r="Y663" s="45"/>
      <c r="AB663" s="45"/>
      <c r="AC663" s="45"/>
      <c r="AD663" s="239">
        <v>1</v>
      </c>
      <c r="AE663" s="243"/>
      <c r="AF663" s="45"/>
      <c r="AG663" s="45"/>
      <c r="AH663" s="12"/>
      <c r="AI663" s="12"/>
      <c r="AM663" s="224"/>
    </row>
    <row r="664" spans="1:43" s="9" customFormat="1" ht="15" customHeight="1" x14ac:dyDescent="0.15">
      <c r="A664" s="25"/>
      <c r="B664" s="25"/>
      <c r="C664" s="93"/>
      <c r="D664" s="126"/>
      <c r="E664" s="93"/>
      <c r="G664" s="93"/>
      <c r="H664" s="93"/>
      <c r="I664" s="93"/>
      <c r="J664" s="93"/>
      <c r="K664" s="125"/>
      <c r="L664" s="125"/>
      <c r="M664" s="125"/>
      <c r="N664" s="125"/>
      <c r="O664" s="125"/>
      <c r="P664" s="125"/>
      <c r="Q664" s="57"/>
      <c r="R664" s="57"/>
      <c r="S664" s="119"/>
      <c r="T664" s="73"/>
      <c r="U664" s="73"/>
      <c r="V664" s="73"/>
      <c r="W664" s="73"/>
      <c r="X664" s="46"/>
      <c r="Y664" s="45"/>
      <c r="AB664" s="45"/>
      <c r="AC664" s="45"/>
      <c r="AD664" s="239"/>
      <c r="AE664" s="243"/>
      <c r="AF664" s="45"/>
      <c r="AG664" s="45"/>
      <c r="AH664" s="12"/>
      <c r="AI664" s="12"/>
      <c r="AM664" s="224"/>
    </row>
    <row r="665" spans="1:43" s="9" customFormat="1" ht="15" customHeight="1" x14ac:dyDescent="0.15">
      <c r="A665" s="25"/>
      <c r="B665" s="25"/>
      <c r="C665" s="151" t="s">
        <v>278</v>
      </c>
      <c r="D665" s="16"/>
      <c r="E665" s="45"/>
      <c r="F665" s="45"/>
      <c r="G665" s="152" t="s">
        <v>269</v>
      </c>
      <c r="H665" s="45"/>
      <c r="I665" s="45"/>
      <c r="J665" s="45"/>
      <c r="K665" s="45"/>
      <c r="L665" s="45"/>
      <c r="M665" s="45"/>
      <c r="N665" s="45"/>
      <c r="O665" s="45"/>
      <c r="P665" s="45"/>
      <c r="Q665" s="45"/>
      <c r="R665" s="45"/>
      <c r="S665" s="45"/>
      <c r="T665" s="45"/>
      <c r="U665" s="45"/>
      <c r="V665" s="45"/>
      <c r="W665" s="45"/>
      <c r="X665" s="45"/>
      <c r="Y665" s="45"/>
      <c r="AB665" s="45"/>
      <c r="AC665" s="45"/>
      <c r="AD665" s="239" t="s">
        <v>355</v>
      </c>
      <c r="AE665" s="243"/>
      <c r="AF665" s="45"/>
      <c r="AG665" s="45"/>
      <c r="AH665" s="12"/>
      <c r="AI665" s="12"/>
      <c r="AM665" s="224"/>
    </row>
    <row r="666" spans="1:43" s="9" customFormat="1" ht="15" customHeight="1" x14ac:dyDescent="0.15">
      <c r="A666" s="25"/>
      <c r="B666" s="25"/>
      <c r="C666" s="95" t="s">
        <v>267</v>
      </c>
      <c r="D666" s="126" t="s">
        <v>0</v>
      </c>
      <c r="E666" s="93" t="s">
        <v>268</v>
      </c>
      <c r="G666" s="93"/>
      <c r="H666" s="93"/>
      <c r="I666" s="93"/>
      <c r="J666" s="93"/>
      <c r="K666" s="125"/>
      <c r="L666" s="125"/>
      <c r="M666" s="125"/>
      <c r="N666" s="119" t="s">
        <v>0</v>
      </c>
      <c r="O666" s="461"/>
      <c r="P666" s="461"/>
      <c r="Q666" s="461"/>
      <c r="R666" s="46" t="s">
        <v>152</v>
      </c>
      <c r="S666" s="48"/>
      <c r="T666" s="48"/>
      <c r="U666" s="48"/>
      <c r="V666" s="45"/>
      <c r="W666" s="149"/>
      <c r="X666" s="45"/>
      <c r="Y666" s="45"/>
      <c r="AB666" s="45"/>
      <c r="AC666" s="45"/>
      <c r="AD666" s="239">
        <v>1</v>
      </c>
      <c r="AE666" s="243"/>
      <c r="AF666" s="45"/>
      <c r="AG666" s="45"/>
      <c r="AH666" s="12"/>
      <c r="AI666" s="12"/>
      <c r="AM666" s="224"/>
    </row>
    <row r="667" spans="1:43" s="9" customFormat="1" ht="15" customHeight="1" x14ac:dyDescent="0.15">
      <c r="A667" s="25"/>
      <c r="B667" s="25"/>
      <c r="C667" s="93"/>
      <c r="D667" s="126"/>
      <c r="E667" s="93"/>
      <c r="G667" s="93"/>
      <c r="H667" s="93"/>
      <c r="I667" s="93"/>
      <c r="J667" s="93"/>
      <c r="K667" s="125"/>
      <c r="L667" s="125"/>
      <c r="M667" s="125"/>
      <c r="N667" s="119"/>
      <c r="O667" s="73"/>
      <c r="P667" s="73"/>
      <c r="Q667" s="73"/>
      <c r="R667" s="46"/>
      <c r="S667" s="48"/>
      <c r="T667" s="48"/>
      <c r="U667" s="48"/>
      <c r="V667" s="45"/>
      <c r="W667" s="149"/>
      <c r="X667" s="45"/>
      <c r="Y667" s="45"/>
      <c r="AB667" s="45"/>
      <c r="AC667" s="45"/>
      <c r="AD667" s="239"/>
      <c r="AE667" s="243"/>
      <c r="AF667" s="45"/>
      <c r="AG667" s="45"/>
      <c r="AH667" s="12"/>
      <c r="AI667" s="12"/>
      <c r="AM667" s="224"/>
    </row>
    <row r="668" spans="1:43" s="9" customFormat="1" ht="15" customHeight="1" x14ac:dyDescent="0.15">
      <c r="A668" s="25"/>
      <c r="B668" s="25"/>
      <c r="C668" s="125" t="s">
        <v>272</v>
      </c>
      <c r="D668" s="93"/>
      <c r="E668" s="125" t="s">
        <v>273</v>
      </c>
      <c r="F668" s="126" t="s">
        <v>0</v>
      </c>
      <c r="G668" s="125" t="s">
        <v>274</v>
      </c>
      <c r="J668" s="93"/>
      <c r="K668" s="93"/>
      <c r="L668" s="125"/>
      <c r="M668" s="125"/>
      <c r="N668" s="125"/>
      <c r="O668" s="125"/>
      <c r="P668" s="57"/>
      <c r="Q668" s="125"/>
      <c r="R668" s="57"/>
      <c r="S668" s="57"/>
      <c r="T668" s="57"/>
      <c r="U668" s="46"/>
      <c r="V668" s="46"/>
      <c r="W668" s="46"/>
      <c r="X668" s="46"/>
      <c r="Y668" s="45"/>
      <c r="AB668" s="45"/>
      <c r="AC668" s="45"/>
      <c r="AD668" s="239" t="s">
        <v>356</v>
      </c>
      <c r="AE668" s="243"/>
      <c r="AF668" s="45"/>
      <c r="AG668" s="45"/>
      <c r="AH668" s="12"/>
      <c r="AI668" s="12"/>
      <c r="AM668" s="224"/>
    </row>
    <row r="669" spans="1:43" s="9" customFormat="1" ht="15" customHeight="1" x14ac:dyDescent="0.15">
      <c r="A669" s="25"/>
      <c r="B669" s="25"/>
      <c r="C669" s="16"/>
      <c r="D669" s="16"/>
      <c r="AB669" s="45"/>
      <c r="AC669" s="45"/>
      <c r="AD669" s="239"/>
      <c r="AE669" s="243"/>
      <c r="AF669" s="45"/>
      <c r="AG669" s="45"/>
      <c r="AH669" s="12"/>
      <c r="AI669" s="12"/>
      <c r="AM669" s="224"/>
    </row>
    <row r="670" spans="1:43" s="9" customFormat="1" ht="15" customHeight="1" x14ac:dyDescent="0.15">
      <c r="A670" s="25"/>
      <c r="B670" s="149" t="s">
        <v>364</v>
      </c>
      <c r="C670" s="16"/>
      <c r="D670" s="16"/>
      <c r="E670" s="45"/>
      <c r="F670" s="45"/>
      <c r="G670" s="45"/>
      <c r="H670" s="45"/>
      <c r="I670" s="45"/>
      <c r="J670" s="45"/>
      <c r="K670" s="45"/>
      <c r="L670" s="45"/>
      <c r="M670" s="45"/>
      <c r="N670" s="45"/>
      <c r="O670" s="45"/>
      <c r="P670" s="45"/>
      <c r="Q670" s="45"/>
      <c r="AB670" s="45"/>
      <c r="AC670" s="45"/>
      <c r="AD670" s="239" t="s">
        <v>357</v>
      </c>
      <c r="AE670" s="243"/>
      <c r="AF670" s="45"/>
      <c r="AG670" s="45"/>
      <c r="AH670" s="12"/>
      <c r="AI670" s="12"/>
      <c r="AM670" s="224"/>
    </row>
    <row r="671" spans="1:43" s="9" customFormat="1" ht="15" customHeight="1" x14ac:dyDescent="0.15">
      <c r="A671" s="25"/>
      <c r="B671" s="25"/>
      <c r="C671" s="95" t="s">
        <v>281</v>
      </c>
      <c r="D671" s="126" t="s">
        <v>0</v>
      </c>
      <c r="E671" s="485" t="s">
        <v>282</v>
      </c>
      <c r="F671" s="485"/>
      <c r="G671" s="485"/>
      <c r="H671" s="485"/>
      <c r="I671" s="119" t="s">
        <v>0</v>
      </c>
      <c r="J671" s="461"/>
      <c r="K671" s="462"/>
      <c r="L671" s="462"/>
      <c r="M671" s="18" t="s">
        <v>283</v>
      </c>
      <c r="N671" s="45"/>
      <c r="O671" s="152"/>
      <c r="Q671" s="45"/>
      <c r="AB671" s="45"/>
      <c r="AC671" s="45"/>
      <c r="AD671" s="239" t="s">
        <v>542</v>
      </c>
      <c r="AE671" s="244"/>
      <c r="AF671" s="45"/>
      <c r="AG671" s="45"/>
      <c r="AH671" s="12"/>
      <c r="AI671" s="12"/>
      <c r="AL671" s="123" t="s">
        <v>672</v>
      </c>
      <c r="AM671" s="224"/>
    </row>
    <row r="672" spans="1:43" s="9" customFormat="1" ht="15" customHeight="1" x14ac:dyDescent="0.15">
      <c r="A672" s="25"/>
      <c r="B672" s="25"/>
      <c r="C672" s="125" t="s">
        <v>272</v>
      </c>
      <c r="D672" s="126"/>
      <c r="E672" s="95" t="s">
        <v>286</v>
      </c>
      <c r="F672" s="156" t="s">
        <v>28</v>
      </c>
      <c r="G672" s="125" t="s">
        <v>287</v>
      </c>
      <c r="I672" s="119"/>
      <c r="J672" s="73"/>
      <c r="K672" s="155"/>
      <c r="L672" s="155"/>
      <c r="M672" s="18"/>
      <c r="N672" s="45"/>
      <c r="O672" s="152"/>
      <c r="Q672" s="45"/>
      <c r="R672" s="123" t="s">
        <v>831</v>
      </c>
      <c r="S672" s="460">
        <v>0</v>
      </c>
      <c r="T672" s="460"/>
      <c r="U672" s="460"/>
      <c r="V672" s="123" t="s">
        <v>837</v>
      </c>
      <c r="AB672" s="45"/>
      <c r="AC672" s="45"/>
      <c r="AD672" s="239">
        <v>1</v>
      </c>
      <c r="AE672" s="243"/>
      <c r="AF672" s="45"/>
      <c r="AG672" s="45"/>
      <c r="AH672" s="12"/>
      <c r="AI672" s="12"/>
      <c r="AM672" s="224"/>
    </row>
    <row r="673" spans="1:39" s="9" customFormat="1" ht="15" customHeight="1" x14ac:dyDescent="0.15">
      <c r="A673" s="25"/>
      <c r="B673" s="25"/>
      <c r="C673" s="95"/>
      <c r="D673" s="126"/>
      <c r="E673" s="95" t="s">
        <v>288</v>
      </c>
      <c r="F673" s="156" t="s">
        <v>289</v>
      </c>
      <c r="G673" s="125" t="s">
        <v>671</v>
      </c>
      <c r="I673" s="126"/>
      <c r="J673" s="73"/>
      <c r="K673" s="155"/>
      <c r="L673" s="155"/>
      <c r="M673" s="18"/>
      <c r="N673" s="45"/>
      <c r="O673" s="152"/>
      <c r="Q673" s="45"/>
      <c r="R673" s="123" t="s">
        <v>831</v>
      </c>
      <c r="S673" s="460">
        <v>0</v>
      </c>
      <c r="T673" s="460"/>
      <c r="U673" s="460"/>
      <c r="V673" s="123" t="s">
        <v>832</v>
      </c>
      <c r="AB673" s="45"/>
      <c r="AC673" s="45"/>
      <c r="AD673" s="239">
        <v>2</v>
      </c>
      <c r="AE673" s="243"/>
      <c r="AF673" s="45"/>
      <c r="AG673" s="45"/>
      <c r="AH673" s="12"/>
      <c r="AI673" s="12"/>
      <c r="AM673" s="224"/>
    </row>
    <row r="674" spans="1:39" s="9" customFormat="1" ht="15" customHeight="1" x14ac:dyDescent="0.2">
      <c r="A674" s="25"/>
      <c r="B674" s="25"/>
      <c r="C674" s="95"/>
      <c r="D674" s="126"/>
      <c r="E674" s="158" t="s">
        <v>290</v>
      </c>
      <c r="F674" s="156" t="s">
        <v>28</v>
      </c>
      <c r="G674" s="125" t="s">
        <v>669</v>
      </c>
      <c r="I674" s="126"/>
      <c r="J674" s="125"/>
      <c r="K674" s="155"/>
      <c r="L674" s="155"/>
      <c r="R674" s="39" t="s">
        <v>659</v>
      </c>
      <c r="S674" s="461">
        <v>0</v>
      </c>
      <c r="T674" s="462"/>
      <c r="U674" s="462"/>
      <c r="V674" s="240" t="s">
        <v>642</v>
      </c>
      <c r="AC674" s="45"/>
      <c r="AD674" s="239">
        <v>3</v>
      </c>
      <c r="AE674" s="243"/>
      <c r="AF674" s="45"/>
      <c r="AG674" s="45"/>
      <c r="AH674" s="12"/>
      <c r="AI674" s="12"/>
      <c r="AM674" s="224"/>
    </row>
    <row r="675" spans="1:39" s="9" customFormat="1" ht="15" customHeight="1" x14ac:dyDescent="0.15">
      <c r="A675" s="25"/>
      <c r="B675" s="25"/>
      <c r="C675" s="95"/>
      <c r="D675" s="126"/>
      <c r="E675" s="95" t="s">
        <v>291</v>
      </c>
      <c r="F675" s="156" t="s">
        <v>28</v>
      </c>
      <c r="G675" s="125" t="s">
        <v>670</v>
      </c>
      <c r="I675" s="126"/>
      <c r="J675" s="125"/>
      <c r="K675" s="155"/>
      <c r="L675" s="155"/>
      <c r="M675" s="18"/>
      <c r="N675" s="45"/>
      <c r="O675" s="152"/>
      <c r="Q675" s="45"/>
      <c r="R675" s="39" t="s">
        <v>26</v>
      </c>
      <c r="S675" s="458">
        <v>0</v>
      </c>
      <c r="T675" s="459"/>
      <c r="U675" s="459"/>
      <c r="V675" s="240" t="s">
        <v>834</v>
      </c>
      <c r="AB675" s="45"/>
      <c r="AC675" s="45"/>
      <c r="AD675" s="239">
        <v>4</v>
      </c>
      <c r="AE675" s="243"/>
      <c r="AF675" s="45"/>
      <c r="AG675" s="45"/>
      <c r="AH675" s="12"/>
      <c r="AI675" s="12"/>
      <c r="AM675" s="224"/>
    </row>
    <row r="676" spans="1:39" s="9" customFormat="1" ht="15" customHeight="1" x14ac:dyDescent="0.15">
      <c r="A676" s="25"/>
      <c r="B676" s="25"/>
      <c r="C676" s="95"/>
      <c r="D676" s="126"/>
      <c r="E676" s="95"/>
      <c r="F676" s="95"/>
      <c r="G676" s="95"/>
      <c r="H676" s="95"/>
      <c r="I676" s="119"/>
      <c r="J676" s="73"/>
      <c r="K676" s="155"/>
      <c r="L676" s="155"/>
      <c r="M676" s="18"/>
      <c r="N676" s="45"/>
      <c r="O676" s="152"/>
      <c r="Q676" s="45"/>
      <c r="AB676" s="45"/>
      <c r="AC676" s="45"/>
      <c r="AD676" s="239"/>
      <c r="AE676" s="243"/>
      <c r="AF676" s="45"/>
      <c r="AG676" s="45"/>
      <c r="AH676" s="12"/>
      <c r="AI676" s="12"/>
      <c r="AM676" s="224"/>
    </row>
    <row r="677" spans="1:39" s="9" customFormat="1" ht="15" customHeight="1" x14ac:dyDescent="0.15">
      <c r="A677" s="25"/>
      <c r="B677" s="25"/>
      <c r="C677" s="95" t="s">
        <v>281</v>
      </c>
      <c r="D677" s="126" t="s">
        <v>0</v>
      </c>
      <c r="E677" s="485" t="s">
        <v>284</v>
      </c>
      <c r="F677" s="485"/>
      <c r="G677" s="485"/>
      <c r="H677" s="485"/>
      <c r="I677" s="485"/>
      <c r="J677" s="485"/>
      <c r="K677" s="119" t="s">
        <v>0</v>
      </c>
      <c r="L677" s="461">
        <v>0</v>
      </c>
      <c r="M677" s="462"/>
      <c r="N677" s="462"/>
      <c r="O677" s="18" t="s">
        <v>283</v>
      </c>
      <c r="P677" s="45"/>
      <c r="Q677" s="152" t="s">
        <v>285</v>
      </c>
      <c r="AB677" s="45"/>
      <c r="AC677" s="45"/>
      <c r="AD677" s="239" t="s">
        <v>710</v>
      </c>
      <c r="AE677" s="244"/>
      <c r="AF677" s="45"/>
      <c r="AG677" s="45"/>
      <c r="AH677" s="12"/>
      <c r="AI677" s="12"/>
      <c r="AL677" s="123" t="s">
        <v>674</v>
      </c>
      <c r="AM677" s="224"/>
    </row>
    <row r="678" spans="1:39" s="9" customFormat="1" ht="15" customHeight="1" x14ac:dyDescent="0.15">
      <c r="A678" s="25"/>
      <c r="B678" s="25"/>
      <c r="C678" s="125" t="s">
        <v>272</v>
      </c>
      <c r="D678" s="16"/>
      <c r="E678" s="95" t="s">
        <v>292</v>
      </c>
      <c r="F678" s="156" t="s">
        <v>289</v>
      </c>
      <c r="G678" s="125" t="s">
        <v>836</v>
      </c>
      <c r="I678" s="126"/>
      <c r="R678" s="123" t="s">
        <v>831</v>
      </c>
      <c r="S678" s="460">
        <v>0</v>
      </c>
      <c r="T678" s="460"/>
      <c r="U678" s="460"/>
      <c r="V678" s="123" t="s">
        <v>837</v>
      </c>
      <c r="AB678" s="45"/>
      <c r="AC678" s="45"/>
      <c r="AD678" s="239">
        <v>1</v>
      </c>
      <c r="AE678" s="243"/>
      <c r="AF678" s="45"/>
      <c r="AG678" s="45"/>
      <c r="AH678" s="12"/>
      <c r="AI678" s="12"/>
      <c r="AM678" s="224"/>
    </row>
    <row r="679" spans="1:39" s="9" customFormat="1" ht="15" customHeight="1" x14ac:dyDescent="0.15">
      <c r="A679" s="25"/>
      <c r="B679" s="25"/>
      <c r="C679" s="16"/>
      <c r="D679" s="16"/>
      <c r="E679" s="95" t="s">
        <v>288</v>
      </c>
      <c r="F679" s="156" t="s">
        <v>289</v>
      </c>
      <c r="G679" s="125" t="s">
        <v>833</v>
      </c>
      <c r="R679" s="123" t="s">
        <v>831</v>
      </c>
      <c r="S679" s="460">
        <v>0</v>
      </c>
      <c r="T679" s="460"/>
      <c r="U679" s="460"/>
      <c r="V679" s="123" t="s">
        <v>832</v>
      </c>
      <c r="AB679" s="45"/>
      <c r="AC679" s="45"/>
      <c r="AD679" s="239">
        <v>2</v>
      </c>
      <c r="AE679" s="243"/>
      <c r="AF679" s="45"/>
      <c r="AG679" s="45"/>
      <c r="AH679" s="12"/>
      <c r="AI679" s="12"/>
      <c r="AM679" s="224"/>
    </row>
    <row r="680" spans="1:39" s="9" customFormat="1" ht="15" customHeight="1" x14ac:dyDescent="0.25">
      <c r="A680" s="25"/>
      <c r="B680" s="25"/>
      <c r="C680" s="16"/>
      <c r="D680" s="16"/>
      <c r="E680" s="158" t="s">
        <v>293</v>
      </c>
      <c r="F680" s="156" t="s">
        <v>289</v>
      </c>
      <c r="G680" s="125" t="s">
        <v>682</v>
      </c>
      <c r="I680" s="126"/>
      <c r="V680" s="39" t="s">
        <v>635</v>
      </c>
      <c r="W680" s="461">
        <v>0</v>
      </c>
      <c r="X680" s="462"/>
      <c r="Y680" s="462"/>
      <c r="Z680" s="240" t="s">
        <v>642</v>
      </c>
      <c r="AB680" s="45"/>
      <c r="AC680" s="45"/>
      <c r="AD680" s="239">
        <v>3</v>
      </c>
      <c r="AE680" s="243"/>
      <c r="AF680" s="45"/>
      <c r="AG680" s="45"/>
      <c r="AH680" s="12"/>
      <c r="AI680" s="12"/>
      <c r="AM680" s="224"/>
    </row>
    <row r="681" spans="1:39" s="9" customFormat="1" ht="15" customHeight="1" x14ac:dyDescent="0.15">
      <c r="A681" s="25"/>
      <c r="B681" s="25"/>
      <c r="C681" s="16"/>
      <c r="D681" s="16"/>
      <c r="E681" s="95" t="s">
        <v>291</v>
      </c>
      <c r="F681" s="156" t="s">
        <v>28</v>
      </c>
      <c r="G681" s="125" t="s">
        <v>835</v>
      </c>
      <c r="R681" s="39" t="s">
        <v>26</v>
      </c>
      <c r="S681" s="458">
        <v>0</v>
      </c>
      <c r="T681" s="459"/>
      <c r="U681" s="459"/>
      <c r="V681" s="240" t="s">
        <v>834</v>
      </c>
      <c r="AB681" s="45"/>
      <c r="AC681" s="45"/>
      <c r="AD681" s="239">
        <v>4</v>
      </c>
      <c r="AE681" s="243"/>
      <c r="AF681" s="45"/>
      <c r="AG681" s="45"/>
      <c r="AH681" s="12"/>
      <c r="AI681" s="12"/>
      <c r="AM681" s="224"/>
    </row>
    <row r="682" spans="1:39" s="9" customFormat="1" ht="15" customHeight="1" x14ac:dyDescent="0.15">
      <c r="A682" s="25"/>
      <c r="B682" s="25"/>
      <c r="C682" s="16"/>
      <c r="D682" s="16"/>
      <c r="AB682" s="45"/>
      <c r="AC682" s="45"/>
      <c r="AD682" s="239"/>
      <c r="AE682" s="243"/>
      <c r="AF682" s="45"/>
      <c r="AG682" s="45"/>
      <c r="AH682" s="12"/>
      <c r="AI682" s="12"/>
      <c r="AM682" s="224"/>
    </row>
    <row r="683" spans="1:39" s="9" customFormat="1" ht="15" customHeight="1" x14ac:dyDescent="0.15">
      <c r="A683" s="25"/>
      <c r="B683" s="149" t="s">
        <v>365</v>
      </c>
      <c r="C683" s="16"/>
      <c r="D683" s="16"/>
      <c r="AB683" s="45"/>
      <c r="AC683" s="45"/>
      <c r="AD683" s="239" t="s">
        <v>540</v>
      </c>
      <c r="AE683" s="243"/>
      <c r="AF683" s="45"/>
      <c r="AG683" s="45"/>
      <c r="AH683" s="12"/>
      <c r="AI683" s="12"/>
      <c r="AM683" s="224"/>
    </row>
    <row r="684" spans="1:39" s="9" customFormat="1" ht="15" customHeight="1" x14ac:dyDescent="0.15">
      <c r="A684" s="25"/>
      <c r="B684" s="25"/>
      <c r="C684" s="142" t="s">
        <v>536</v>
      </c>
      <c r="D684" s="119" t="s">
        <v>0</v>
      </c>
      <c r="E684" s="477" t="s">
        <v>296</v>
      </c>
      <c r="F684" s="477"/>
      <c r="G684" s="126" t="s">
        <v>0</v>
      </c>
      <c r="H684" s="415"/>
      <c r="I684" s="415"/>
      <c r="J684" s="415"/>
      <c r="K684" s="149" t="s">
        <v>231</v>
      </c>
      <c r="L684" s="154" t="str">
        <f>IF(ABS(H684)&gt;=ABS(O684),"≥","&lt;")</f>
        <v>≥</v>
      </c>
      <c r="M684" s="119" t="s">
        <v>537</v>
      </c>
      <c r="N684" s="143" t="s">
        <v>26</v>
      </c>
      <c r="O684" s="415"/>
      <c r="P684" s="416"/>
      <c r="Q684" s="416"/>
      <c r="R684" s="18" t="s">
        <v>231</v>
      </c>
      <c r="V684" s="149"/>
      <c r="W684" s="149"/>
      <c r="X684" s="149"/>
      <c r="Y684" s="149"/>
      <c r="Z684" s="424" t="str">
        <f>IF(ABS(H684)&gt;=ABS(O684),"...... OK", "...... NG")</f>
        <v>...... OK</v>
      </c>
      <c r="AA684" s="463"/>
      <c r="AB684" s="463"/>
      <c r="AD684" s="23">
        <v>1</v>
      </c>
      <c r="AE684" s="12"/>
      <c r="AH684" s="12"/>
      <c r="AI684" s="12"/>
      <c r="AM684" s="224"/>
    </row>
    <row r="685" spans="1:39" s="9" customFormat="1" ht="15" customHeight="1" x14ac:dyDescent="0.15">
      <c r="A685" s="25"/>
      <c r="B685" s="25"/>
      <c r="C685" s="142"/>
      <c r="D685" s="119"/>
      <c r="E685" s="112"/>
      <c r="F685" s="112"/>
      <c r="G685" s="126"/>
      <c r="H685" s="124"/>
      <c r="I685" s="124"/>
      <c r="J685" s="124"/>
      <c r="K685" s="149"/>
      <c r="L685" s="154"/>
      <c r="M685" s="119"/>
      <c r="N685" s="143"/>
      <c r="O685" s="124"/>
      <c r="P685" s="187"/>
      <c r="Q685" s="187"/>
      <c r="R685" s="18"/>
      <c r="V685" s="149"/>
      <c r="W685" s="149"/>
      <c r="X685" s="149"/>
      <c r="Y685" s="149"/>
      <c r="Z685" s="91"/>
      <c r="AA685" s="188"/>
      <c r="AB685" s="188"/>
      <c r="AC685" s="45"/>
      <c r="AD685" s="239"/>
      <c r="AE685" s="243"/>
      <c r="AH685" s="12"/>
      <c r="AI685" s="12"/>
      <c r="AM685" s="224"/>
    </row>
    <row r="686" spans="1:39" s="9" customFormat="1" ht="15" customHeight="1" x14ac:dyDescent="0.15">
      <c r="A686" s="25"/>
      <c r="B686" s="149" t="s">
        <v>294</v>
      </c>
      <c r="C686" s="16"/>
      <c r="D686" s="16"/>
      <c r="V686" s="149"/>
      <c r="W686" s="149"/>
      <c r="X686" s="149"/>
      <c r="Y686" s="149"/>
      <c r="Z686" s="91"/>
      <c r="AA686" s="188"/>
      <c r="AB686" s="188"/>
      <c r="AC686" s="45"/>
      <c r="AD686" s="239" t="s">
        <v>541</v>
      </c>
      <c r="AE686" s="243"/>
      <c r="AH686" s="12"/>
      <c r="AI686" s="12"/>
      <c r="AM686" s="224"/>
    </row>
    <row r="687" spans="1:39" s="9" customFormat="1" ht="15" customHeight="1" x14ac:dyDescent="0.15">
      <c r="A687" s="25"/>
      <c r="B687" s="25"/>
      <c r="C687" s="142" t="s">
        <v>538</v>
      </c>
      <c r="D687" s="119" t="s">
        <v>0</v>
      </c>
      <c r="E687" s="477" t="s">
        <v>296</v>
      </c>
      <c r="F687" s="477"/>
      <c r="G687" s="126" t="s">
        <v>0</v>
      </c>
      <c r="H687" s="415"/>
      <c r="I687" s="415"/>
      <c r="J687" s="415"/>
      <c r="K687" s="149" t="s">
        <v>194</v>
      </c>
      <c r="L687" s="154" t="str">
        <f>IF(ABS(H687)&gt;=ABS(O687),"≥","&lt;")</f>
        <v>≥</v>
      </c>
      <c r="M687" s="119" t="s">
        <v>539</v>
      </c>
      <c r="N687" s="143" t="s">
        <v>26</v>
      </c>
      <c r="O687" s="415"/>
      <c r="P687" s="416"/>
      <c r="Q687" s="416"/>
      <c r="R687" s="18" t="s">
        <v>194</v>
      </c>
      <c r="V687" s="149"/>
      <c r="W687" s="149"/>
      <c r="X687" s="149"/>
      <c r="Y687" s="149"/>
      <c r="Z687" s="424" t="str">
        <f>IF(ABS(H687)&gt;=ABS(O687),"...... OK", "...... NG")</f>
        <v>...... OK</v>
      </c>
      <c r="AA687" s="463"/>
      <c r="AB687" s="463"/>
      <c r="AC687" s="45"/>
      <c r="AD687" s="239">
        <v>1</v>
      </c>
      <c r="AE687" s="243"/>
      <c r="AH687" s="12"/>
      <c r="AI687" s="12"/>
      <c r="AM687" s="224"/>
    </row>
    <row r="688" spans="1:39" s="9" customFormat="1" ht="15" customHeight="1" x14ac:dyDescent="0.15">
      <c r="A688" s="25"/>
      <c r="B688" s="25"/>
      <c r="C688" s="142"/>
      <c r="D688" s="119"/>
      <c r="E688" s="112"/>
      <c r="F688" s="112"/>
      <c r="G688" s="126"/>
      <c r="H688" s="124"/>
      <c r="I688" s="124"/>
      <c r="J688" s="124"/>
      <c r="K688" s="149"/>
      <c r="L688" s="154"/>
      <c r="M688" s="119"/>
      <c r="N688" s="143"/>
      <c r="O688" s="124"/>
      <c r="P688" s="187"/>
      <c r="Q688" s="187"/>
      <c r="R688" s="18"/>
      <c r="V688" s="149"/>
      <c r="W688" s="149"/>
      <c r="X688" s="149"/>
      <c r="Y688" s="149"/>
      <c r="Z688" s="91"/>
      <c r="AA688" s="188"/>
      <c r="AB688" s="188"/>
      <c r="AC688" s="45"/>
      <c r="AD688" s="239"/>
      <c r="AE688" s="243"/>
      <c r="AH688" s="12"/>
      <c r="AI688" s="12"/>
      <c r="AM688" s="224"/>
    </row>
    <row r="689" spans="1:43" s="9" customFormat="1" ht="15" customHeight="1" x14ac:dyDescent="0.15">
      <c r="A689" s="25"/>
      <c r="B689" s="149" t="s">
        <v>294</v>
      </c>
      <c r="C689" s="16"/>
      <c r="D689" s="16"/>
      <c r="V689" s="149"/>
      <c r="W689" s="149"/>
      <c r="X689" s="149"/>
      <c r="Y689" s="149"/>
      <c r="Z689" s="91"/>
      <c r="AA689" s="188"/>
      <c r="AB689" s="188"/>
      <c r="AC689" s="45"/>
      <c r="AD689" s="239" t="s">
        <v>838</v>
      </c>
      <c r="AE689" s="243"/>
      <c r="AH689" s="12"/>
      <c r="AI689" s="12"/>
      <c r="AM689" s="224"/>
    </row>
    <row r="690" spans="1:43" s="9" customFormat="1" ht="15" customHeight="1" x14ac:dyDescent="0.15">
      <c r="A690" s="25"/>
      <c r="B690" s="25"/>
      <c r="C690" s="142" t="s">
        <v>749</v>
      </c>
      <c r="D690" s="119" t="s">
        <v>0</v>
      </c>
      <c r="E690" s="477" t="s">
        <v>296</v>
      </c>
      <c r="F690" s="477"/>
      <c r="G690" s="126" t="s">
        <v>0</v>
      </c>
      <c r="H690" s="415"/>
      <c r="I690" s="415"/>
      <c r="J690" s="415"/>
      <c r="K690" s="149" t="s">
        <v>194</v>
      </c>
      <c r="L690" s="154" t="str">
        <f>IF(ABS(H690)&gt;=ABS(O690),"≥","&lt;")</f>
        <v>≥</v>
      </c>
      <c r="M690" s="119" t="s">
        <v>297</v>
      </c>
      <c r="N690" s="143" t="s">
        <v>26</v>
      </c>
      <c r="O690" s="415"/>
      <c r="P690" s="416"/>
      <c r="Q690" s="416"/>
      <c r="R690" s="18" t="s">
        <v>194</v>
      </c>
      <c r="V690" s="149"/>
      <c r="W690" s="149"/>
      <c r="X690" s="149"/>
      <c r="Y690" s="149"/>
      <c r="Z690" s="424" t="str">
        <f>IF(ABS(H690)&gt;=ABS(O690),"...... OK", "...... NG")</f>
        <v>...... OK</v>
      </c>
      <c r="AA690" s="463"/>
      <c r="AB690" s="463"/>
      <c r="AC690" s="45"/>
      <c r="AD690" s="239">
        <v>1</v>
      </c>
      <c r="AE690" s="243"/>
      <c r="AH690" s="12"/>
      <c r="AI690" s="12"/>
      <c r="AM690" s="224"/>
    </row>
    <row r="691" spans="1:43" s="9" customFormat="1" ht="15" customHeight="1" x14ac:dyDescent="0.15">
      <c r="A691" s="25"/>
      <c r="B691" s="149"/>
      <c r="C691" s="16"/>
      <c r="AC691" s="45"/>
      <c r="AD691" s="239"/>
      <c r="AE691" s="243"/>
      <c r="AH691" s="12"/>
      <c r="AI691" s="12"/>
    </row>
    <row r="692" spans="1:43" s="9" customFormat="1" ht="15" customHeight="1" x14ac:dyDescent="0.15">
      <c r="A692" s="25"/>
      <c r="B692" s="149" t="s">
        <v>807</v>
      </c>
      <c r="C692" s="16"/>
      <c r="D692" s="16"/>
      <c r="AC692" s="45"/>
      <c r="AD692" s="239" t="s">
        <v>427</v>
      </c>
      <c r="AE692" s="243"/>
      <c r="AH692" s="12"/>
      <c r="AI692" s="12"/>
    </row>
    <row r="693" spans="1:43" s="9" customFormat="1" ht="15" customHeight="1" x14ac:dyDescent="0.15">
      <c r="A693" s="25"/>
      <c r="B693" s="17" t="s">
        <v>757</v>
      </c>
      <c r="C693" s="17"/>
      <c r="D693" s="17"/>
      <c r="E693" s="123"/>
      <c r="F693" s="123"/>
      <c r="G693" s="123"/>
      <c r="H693" s="123"/>
      <c r="I693" s="280"/>
      <c r="J693" s="280"/>
      <c r="K693" s="280"/>
      <c r="L693" s="280"/>
      <c r="M693" s="280"/>
      <c r="N693" s="280"/>
      <c r="O693" s="280"/>
      <c r="P693" s="280"/>
      <c r="Q693" s="280"/>
      <c r="R693" s="280"/>
      <c r="S693" s="280"/>
      <c r="T693" s="280"/>
      <c r="U693" s="280"/>
      <c r="V693" s="280"/>
      <c r="W693" s="123"/>
      <c r="X693" s="123"/>
      <c r="Y693" s="123"/>
      <c r="Z693" s="123"/>
      <c r="AA693" s="123"/>
      <c r="AB693" s="123"/>
      <c r="AC693" s="45"/>
      <c r="AD693" s="239" t="s">
        <v>806</v>
      </c>
      <c r="AE693" s="243"/>
      <c r="AH693" s="12"/>
      <c r="AI693" s="12"/>
    </row>
    <row r="694" spans="1:43" s="9" customFormat="1" ht="15" customHeight="1" x14ac:dyDescent="0.15">
      <c r="A694" s="25"/>
      <c r="B694" s="27"/>
      <c r="C694" s="21" t="s">
        <v>758</v>
      </c>
      <c r="D694" s="22" t="s">
        <v>0</v>
      </c>
      <c r="E694" s="66" t="s">
        <v>805</v>
      </c>
      <c r="F694" s="66"/>
      <c r="G694" s="66"/>
      <c r="H694" s="66"/>
      <c r="I694" s="66"/>
      <c r="J694" s="281"/>
      <c r="K694" s="281" t="s">
        <v>0</v>
      </c>
      <c r="L694" s="475">
        <v>2</v>
      </c>
      <c r="M694" s="475"/>
      <c r="N694" s="475"/>
      <c r="O694" s="17" t="s">
        <v>136</v>
      </c>
      <c r="P694" s="240" t="str">
        <f>IF(L694&lt;=S694,"≤","&gt;")</f>
        <v>≤</v>
      </c>
      <c r="Q694" s="282" t="s">
        <v>804</v>
      </c>
      <c r="R694" s="282" t="s">
        <v>0</v>
      </c>
      <c r="S694" s="475">
        <v>5</v>
      </c>
      <c r="T694" s="475"/>
      <c r="U694" s="475"/>
      <c r="V694" s="17" t="s">
        <v>136</v>
      </c>
      <c r="W694" s="283"/>
      <c r="X694" s="283"/>
      <c r="Y694" s="17"/>
      <c r="Z694" s="483" t="str">
        <f>IF(L694&lt;=S694,"...... OK", "...... NG")</f>
        <v>...... OK</v>
      </c>
      <c r="AA694" s="484"/>
      <c r="AB694" s="484"/>
      <c r="AC694" s="45"/>
      <c r="AD694" s="239"/>
      <c r="AE694" s="243"/>
      <c r="AH694" s="12"/>
      <c r="AI694" s="12"/>
    </row>
    <row r="695" spans="1:43" s="9" customFormat="1" ht="15" customHeight="1" x14ac:dyDescent="0.15">
      <c r="A695" s="25"/>
      <c r="B695" s="194"/>
      <c r="C695" s="16"/>
      <c r="D695" s="16"/>
      <c r="AC695" s="45"/>
      <c r="AD695" s="239"/>
      <c r="AE695" s="243"/>
      <c r="AH695" s="12"/>
      <c r="AI695" s="12"/>
    </row>
    <row r="696" spans="1:43" s="9" customFormat="1" ht="15" customHeight="1" x14ac:dyDescent="0.15">
      <c r="A696" s="25"/>
      <c r="B696" s="149" t="s">
        <v>315</v>
      </c>
      <c r="C696" s="16"/>
      <c r="D696" s="16"/>
      <c r="AC696" s="45"/>
      <c r="AD696" s="239" t="s">
        <v>547</v>
      </c>
      <c r="AE696" s="243"/>
      <c r="AH696" s="12"/>
      <c r="AI696" s="12"/>
    </row>
    <row r="697" spans="1:43" s="9" customFormat="1" ht="15" customHeight="1" x14ac:dyDescent="0.15">
      <c r="A697" s="25"/>
      <c r="B697" s="25"/>
      <c r="C697" s="96" t="s">
        <v>275</v>
      </c>
      <c r="D697" s="126" t="s">
        <v>0</v>
      </c>
      <c r="E697" s="137" t="s">
        <v>803</v>
      </c>
      <c r="F697" s="66"/>
      <c r="G697" s="125"/>
      <c r="H697" s="125"/>
      <c r="I697" s="66"/>
      <c r="J697" s="125"/>
      <c r="K697" s="130"/>
      <c r="L697" s="131"/>
      <c r="M697" s="153"/>
      <c r="N697" s="159" t="s">
        <v>299</v>
      </c>
      <c r="O697" s="692"/>
      <c r="P697" s="692"/>
      <c r="Q697" s="692"/>
      <c r="R697" s="160" t="s">
        <v>300</v>
      </c>
      <c r="S697" s="154" t="str">
        <f>IF(ABS(O697)&gt;=ABS(V697),"≥","&lt;")</f>
        <v>≥</v>
      </c>
      <c r="T697" s="96" t="s">
        <v>301</v>
      </c>
      <c r="U697" s="159" t="s">
        <v>299</v>
      </c>
      <c r="V697" s="481"/>
      <c r="W697" s="481"/>
      <c r="X697" s="481"/>
      <c r="Y697" s="160" t="s">
        <v>300</v>
      </c>
      <c r="Z697" s="424" t="str">
        <f>IF(O697&gt;=V697,"...... OK", "...... NG")</f>
        <v>...... OK</v>
      </c>
      <c r="AA697" s="463"/>
      <c r="AB697" s="463"/>
      <c r="AC697" s="45"/>
      <c r="AD697" s="239">
        <v>1</v>
      </c>
      <c r="AE697" s="243"/>
      <c r="AH697" s="12"/>
      <c r="AI697" s="12"/>
    </row>
    <row r="698" spans="1:43" s="9" customFormat="1" ht="15" customHeight="1" x14ac:dyDescent="0.15">
      <c r="A698" s="25"/>
      <c r="B698" s="25"/>
      <c r="C698" s="16"/>
      <c r="D698" s="16"/>
      <c r="AC698" s="45"/>
      <c r="AD698" s="239"/>
      <c r="AE698" s="243"/>
      <c r="AH698" s="12"/>
      <c r="AI698" s="12"/>
    </row>
    <row r="699" spans="1:43" s="9" customFormat="1" ht="15" customHeight="1" x14ac:dyDescent="0.15">
      <c r="A699" s="25"/>
      <c r="B699" s="149" t="s">
        <v>668</v>
      </c>
      <c r="C699" s="16"/>
      <c r="D699" s="16"/>
      <c r="L699" s="62" t="str">
        <f>IF(DgnCode="KSCE-LSD15","(도로교한계상태설계법 8.10.3.4)","(KDS 24 17 11 : 2022 4.6.3.4)")</f>
        <v>(도로교한계상태설계법 8.10.3.4)</v>
      </c>
      <c r="AC699" s="45"/>
      <c r="AD699" s="239" t="s">
        <v>543</v>
      </c>
      <c r="AE699" s="243"/>
      <c r="AH699" s="12"/>
      <c r="AI699" s="12"/>
      <c r="AJ699" s="242" t="s">
        <v>673</v>
      </c>
      <c r="AQ699" s="327"/>
    </row>
    <row r="700" spans="1:43" s="9" customFormat="1" ht="15" customHeight="1" x14ac:dyDescent="0.25">
      <c r="A700" s="25"/>
      <c r="B700" s="25"/>
      <c r="C700" s="701" t="s">
        <v>316</v>
      </c>
      <c r="D700" s="701"/>
      <c r="E700" s="158" t="s">
        <v>0</v>
      </c>
      <c r="F700" s="157" t="s">
        <v>317</v>
      </c>
      <c r="G700" s="157"/>
      <c r="H700" s="157"/>
      <c r="I700" s="157"/>
      <c r="J700" s="157"/>
      <c r="K700" s="157"/>
      <c r="L700" s="157"/>
      <c r="M700" s="157"/>
      <c r="N700" s="157"/>
      <c r="O700" s="158" t="s">
        <v>0</v>
      </c>
      <c r="P700" s="410"/>
      <c r="Q700" s="410"/>
      <c r="R700" s="410"/>
      <c r="S700" s="149" t="s">
        <v>300</v>
      </c>
      <c r="W700" s="149"/>
      <c r="AC700" s="149"/>
      <c r="AD700" s="239">
        <v>1</v>
      </c>
      <c r="AE700" s="243"/>
      <c r="AH700" s="12"/>
      <c r="AI700" s="12"/>
    </row>
    <row r="701" spans="1:43" s="9" customFormat="1" ht="15" customHeight="1" x14ac:dyDescent="0.25">
      <c r="A701" s="25"/>
      <c r="B701" s="25"/>
      <c r="C701" s="701" t="s">
        <v>318</v>
      </c>
      <c r="D701" s="701"/>
      <c r="E701" s="158" t="s">
        <v>0</v>
      </c>
      <c r="F701" s="157" t="s">
        <v>319</v>
      </c>
      <c r="G701" s="157"/>
      <c r="H701" s="157"/>
      <c r="I701" s="157"/>
      <c r="J701" s="157"/>
      <c r="K701" s="157"/>
      <c r="L701" s="157"/>
      <c r="M701" s="157"/>
      <c r="N701" s="157"/>
      <c r="O701" s="158" t="s">
        <v>0</v>
      </c>
      <c r="P701" s="410"/>
      <c r="Q701" s="410"/>
      <c r="R701" s="410"/>
      <c r="S701" s="149" t="s">
        <v>320</v>
      </c>
      <c r="W701" s="149"/>
      <c r="AC701" s="149"/>
      <c r="AD701" s="239">
        <v>2</v>
      </c>
      <c r="AE701" s="243"/>
      <c r="AH701" s="12"/>
      <c r="AI701" s="12"/>
    </row>
    <row r="702" spans="1:43" s="9" customFormat="1" ht="15" customHeight="1" x14ac:dyDescent="0.25">
      <c r="A702" s="25"/>
      <c r="B702" s="25"/>
      <c r="C702" s="701" t="s">
        <v>321</v>
      </c>
      <c r="D702" s="701"/>
      <c r="E702" s="158" t="s">
        <v>0</v>
      </c>
      <c r="F702" s="157" t="s">
        <v>468</v>
      </c>
      <c r="G702" s="157"/>
      <c r="H702" s="157"/>
      <c r="I702" s="157"/>
      <c r="J702" s="157"/>
      <c r="K702" s="157"/>
      <c r="L702" s="157"/>
      <c r="M702" s="157"/>
      <c r="N702" s="157"/>
      <c r="O702" s="158" t="s">
        <v>0</v>
      </c>
      <c r="P702" s="410"/>
      <c r="Q702" s="410"/>
      <c r="R702" s="410"/>
      <c r="S702" s="149" t="s">
        <v>322</v>
      </c>
      <c r="W702" s="149"/>
      <c r="AC702" s="149"/>
      <c r="AD702" s="239">
        <v>3</v>
      </c>
      <c r="AE702" s="243"/>
      <c r="AH702" s="12"/>
      <c r="AI702" s="12"/>
    </row>
    <row r="703" spans="1:43" s="9" customFormat="1" ht="15" customHeight="1" x14ac:dyDescent="0.25">
      <c r="A703" s="25"/>
      <c r="B703" s="25"/>
      <c r="C703" s="157" t="s">
        <v>23</v>
      </c>
      <c r="D703" s="157"/>
      <c r="E703" s="157" t="s">
        <v>323</v>
      </c>
      <c r="F703" s="156" t="s">
        <v>289</v>
      </c>
      <c r="G703" s="170" t="s">
        <v>324</v>
      </c>
      <c r="H703" s="157"/>
      <c r="J703" s="157"/>
      <c r="K703" s="157"/>
      <c r="L703" s="157"/>
      <c r="M703" s="157"/>
      <c r="N703" s="157"/>
      <c r="O703" s="157"/>
      <c r="P703" s="157"/>
      <c r="Q703" s="157"/>
      <c r="R703" s="157"/>
      <c r="S703" s="157"/>
      <c r="T703" s="157"/>
      <c r="U703" s="157"/>
      <c r="V703" s="157"/>
      <c r="W703" s="157"/>
      <c r="X703" s="157"/>
      <c r="Y703" s="157"/>
      <c r="Z703" s="157"/>
      <c r="AA703" s="157"/>
      <c r="AB703" s="157"/>
      <c r="AC703" s="175"/>
      <c r="AD703" s="239">
        <v>4</v>
      </c>
      <c r="AE703" s="243"/>
      <c r="AH703" s="12"/>
      <c r="AI703" s="12"/>
    </row>
    <row r="704" spans="1:43" s="9" customFormat="1" ht="15" customHeight="1" x14ac:dyDescent="0.2">
      <c r="A704" s="25"/>
      <c r="B704" s="25"/>
      <c r="C704" s="157"/>
      <c r="D704" s="157"/>
      <c r="E704" s="157" t="s">
        <v>325</v>
      </c>
      <c r="F704" s="156" t="s">
        <v>289</v>
      </c>
      <c r="G704" s="170" t="s">
        <v>326</v>
      </c>
      <c r="H704" s="157"/>
      <c r="J704" s="157"/>
      <c r="K704" s="157"/>
      <c r="L704" s="157"/>
      <c r="M704" s="157"/>
      <c r="N704" s="157"/>
      <c r="O704" s="157"/>
      <c r="P704" s="157"/>
      <c r="Q704" s="157"/>
      <c r="R704" s="157"/>
      <c r="S704" s="157"/>
      <c r="T704" s="157"/>
      <c r="U704" s="157"/>
      <c r="V704" s="157"/>
      <c r="W704" s="157"/>
      <c r="X704" s="157"/>
      <c r="Y704" s="157"/>
      <c r="Z704" s="157"/>
      <c r="AA704" s="157"/>
      <c r="AB704" s="157"/>
      <c r="AC704" s="157"/>
      <c r="AD704" s="239">
        <v>5</v>
      </c>
      <c r="AE704" s="243"/>
      <c r="AH704" s="12"/>
      <c r="AI704" s="12"/>
    </row>
    <row r="705" spans="1:48" s="9" customFormat="1" ht="15" customHeight="1" x14ac:dyDescent="0.25">
      <c r="A705" s="25"/>
      <c r="B705" s="25"/>
      <c r="C705" s="157"/>
      <c r="D705" s="157"/>
      <c r="E705" s="157" t="s">
        <v>327</v>
      </c>
      <c r="F705" s="156" t="s">
        <v>289</v>
      </c>
      <c r="G705" s="170" t="s">
        <v>328</v>
      </c>
      <c r="H705" s="157"/>
      <c r="J705" s="157"/>
      <c r="K705" s="157"/>
      <c r="L705" s="157"/>
      <c r="M705" s="157"/>
      <c r="N705" s="157"/>
      <c r="O705" s="157"/>
      <c r="P705" s="157"/>
      <c r="Q705" s="157"/>
      <c r="R705" s="157"/>
      <c r="S705" s="157"/>
      <c r="T705" s="157"/>
      <c r="U705" s="157"/>
      <c r="V705" s="157"/>
      <c r="W705" s="157"/>
      <c r="X705" s="157"/>
      <c r="Y705" s="157"/>
      <c r="Z705" s="157"/>
      <c r="AA705" s="157"/>
      <c r="AB705" s="157"/>
      <c r="AC705" s="157"/>
      <c r="AD705" s="239">
        <v>6</v>
      </c>
      <c r="AE705" s="243"/>
      <c r="AH705" s="12"/>
      <c r="AI705" s="12"/>
    </row>
    <row r="706" spans="1:48" s="9" customFormat="1" ht="15" customHeight="1" x14ac:dyDescent="0.15">
      <c r="A706" s="25"/>
      <c r="B706" s="25"/>
      <c r="C706" s="149"/>
      <c r="D706" s="149"/>
      <c r="E706" s="149"/>
      <c r="F706" s="167" t="s">
        <v>0</v>
      </c>
      <c r="G706" s="410"/>
      <c r="H706" s="410"/>
      <c r="I706" s="410"/>
      <c r="J706" s="149" t="s">
        <v>300</v>
      </c>
      <c r="K706" s="149"/>
      <c r="L706" s="149"/>
      <c r="M706" s="149"/>
      <c r="N706" s="149"/>
      <c r="O706" s="149"/>
      <c r="P706" s="149"/>
      <c r="Q706" s="149"/>
      <c r="R706" s="149"/>
      <c r="S706" s="149"/>
      <c r="T706" s="149"/>
      <c r="U706" s="149"/>
      <c r="V706" s="149"/>
      <c r="W706" s="149"/>
      <c r="X706" s="149"/>
      <c r="Y706" s="149"/>
      <c r="Z706" s="149"/>
      <c r="AA706" s="149"/>
      <c r="AB706" s="149"/>
      <c r="AC706" s="149"/>
      <c r="AD706" s="239">
        <v>7</v>
      </c>
      <c r="AE706" s="243"/>
      <c r="AH706" s="12"/>
      <c r="AI706" s="12"/>
      <c r="AJ706" s="224"/>
    </row>
    <row r="707" spans="1:48" s="9" customFormat="1" ht="15" customHeight="1" x14ac:dyDescent="0.15">
      <c r="A707" s="25"/>
      <c r="B707" s="25"/>
      <c r="C707" s="695" t="s">
        <v>333</v>
      </c>
      <c r="D707" s="695"/>
      <c r="E707" s="163" t="s">
        <v>0</v>
      </c>
      <c r="F707" s="696"/>
      <c r="G707" s="696"/>
      <c r="H707" s="164" t="s">
        <v>329</v>
      </c>
      <c r="I707" s="697"/>
      <c r="J707" s="698"/>
      <c r="K707" s="165" t="s">
        <v>330</v>
      </c>
      <c r="L707" s="163" t="s">
        <v>0</v>
      </c>
      <c r="M707" s="470"/>
      <c r="N707" s="471"/>
      <c r="O707" s="471"/>
      <c r="P707" s="472"/>
      <c r="Q707" s="165" t="s">
        <v>331</v>
      </c>
      <c r="R707" s="165"/>
      <c r="S707" s="166" t="str">
        <f>IF(ABS(M707)&gt;=ABS(P700),"≥","&lt;")</f>
        <v>≥</v>
      </c>
      <c r="T707" s="464" t="s">
        <v>332</v>
      </c>
      <c r="U707" s="464"/>
      <c r="W707" s="165"/>
      <c r="X707" s="149"/>
      <c r="Y707" s="149"/>
      <c r="Z707" s="424" t="str">
        <f>IF(M707&gt;=P702,"...... OK", "...... NG")</f>
        <v>...... OK</v>
      </c>
      <c r="AA707" s="463"/>
      <c r="AB707" s="463"/>
      <c r="AC707" s="45"/>
      <c r="AD707" s="239">
        <v>8</v>
      </c>
      <c r="AE707" s="243"/>
      <c r="AH707" s="12"/>
      <c r="AI707" s="12"/>
      <c r="AJ707" s="226"/>
    </row>
    <row r="708" spans="1:48" s="9" customFormat="1" ht="15" customHeight="1" x14ac:dyDescent="0.15">
      <c r="A708" s="25"/>
      <c r="B708" s="25"/>
      <c r="C708" s="16"/>
      <c r="D708" s="16"/>
      <c r="AC708" s="45"/>
      <c r="AD708" s="239"/>
      <c r="AE708" s="243"/>
      <c r="AH708" s="12"/>
      <c r="AI708" s="12"/>
    </row>
    <row r="709" spans="1:48" s="9" customFormat="1" ht="15" customHeight="1" x14ac:dyDescent="0.15">
      <c r="A709" s="25"/>
      <c r="B709" s="149" t="s">
        <v>389</v>
      </c>
      <c r="C709" s="16"/>
      <c r="D709" s="16"/>
      <c r="O709" s="62" t="str">
        <f>IF(DgnCode="KSCE-LSD15","(도로교한계상태설계법 8.10.3.4)","(KDS 24 17 11 : 2022 4.6.3.4)")</f>
        <v>(도로교한계상태설계법 8.10.3.4)</v>
      </c>
      <c r="AC709" s="45"/>
      <c r="AD709" s="239" t="s">
        <v>685</v>
      </c>
      <c r="AE709" s="243"/>
      <c r="AH709" s="12"/>
      <c r="AI709" s="12"/>
      <c r="AJ709" s="226" t="s">
        <v>683</v>
      </c>
      <c r="AV709" s="327"/>
    </row>
    <row r="710" spans="1:48" s="9" customFormat="1" ht="15" customHeight="1" x14ac:dyDescent="0.15">
      <c r="A710" s="25"/>
      <c r="B710" s="25"/>
      <c r="C710" s="695" t="s">
        <v>390</v>
      </c>
      <c r="D710" s="695"/>
      <c r="E710" s="163" t="s">
        <v>0</v>
      </c>
      <c r="F710" s="165" t="s">
        <v>391</v>
      </c>
      <c r="G710" s="165"/>
      <c r="H710" s="165"/>
      <c r="I710" s="165"/>
      <c r="J710" s="165"/>
      <c r="K710" s="174"/>
      <c r="L710" s="163" t="s">
        <v>0</v>
      </c>
      <c r="M710" s="689">
        <v>0</v>
      </c>
      <c r="N710" s="689"/>
      <c r="O710" s="689"/>
      <c r="P710" s="165"/>
      <c r="Q710" s="165"/>
      <c r="R710" s="165"/>
      <c r="AC710" s="45"/>
      <c r="AD710" s="239">
        <v>1</v>
      </c>
      <c r="AE710" s="243"/>
      <c r="AH710" s="12"/>
      <c r="AI710" s="12"/>
    </row>
    <row r="711" spans="1:48" s="9" customFormat="1" ht="15" customHeight="1" x14ac:dyDescent="0.15">
      <c r="A711" s="25"/>
      <c r="B711" s="25"/>
      <c r="C711" s="695" t="s">
        <v>392</v>
      </c>
      <c r="D711" s="695"/>
      <c r="E711" s="163" t="s">
        <v>0</v>
      </c>
      <c r="F711" s="165" t="s">
        <v>393</v>
      </c>
      <c r="G711" s="165"/>
      <c r="H711" s="165"/>
      <c r="I711" s="165"/>
      <c r="J711" s="174"/>
      <c r="K711" s="174"/>
      <c r="L711" s="163" t="s">
        <v>0</v>
      </c>
      <c r="M711" s="689">
        <v>0</v>
      </c>
      <c r="N711" s="689"/>
      <c r="O711" s="689"/>
      <c r="P711" s="165"/>
      <c r="Q711" s="165"/>
      <c r="R711" s="165"/>
      <c r="AC711" s="45"/>
      <c r="AD711" s="239">
        <v>2</v>
      </c>
      <c r="AE711" s="243"/>
      <c r="AH711" s="12"/>
      <c r="AI711" s="12"/>
    </row>
    <row r="712" spans="1:48" s="9" customFormat="1" ht="15" customHeight="1" x14ac:dyDescent="0.15">
      <c r="A712" s="25"/>
      <c r="B712" s="25"/>
      <c r="C712" s="695" t="s">
        <v>394</v>
      </c>
      <c r="D712" s="695"/>
      <c r="E712" s="163" t="s">
        <v>0</v>
      </c>
      <c r="F712" s="165" t="s">
        <v>395</v>
      </c>
      <c r="G712" s="165"/>
      <c r="H712" s="165"/>
      <c r="I712" s="165"/>
      <c r="J712" s="174"/>
      <c r="K712" s="174"/>
      <c r="L712" s="163" t="s">
        <v>0</v>
      </c>
      <c r="M712" s="479">
        <f>MAX(M710:O711)</f>
        <v>0</v>
      </c>
      <c r="N712" s="480"/>
      <c r="O712" s="480"/>
      <c r="P712" s="165"/>
      <c r="Q712" s="165"/>
      <c r="R712" s="165"/>
      <c r="AC712" s="45"/>
      <c r="AD712" s="239">
        <v>3</v>
      </c>
      <c r="AE712" s="243"/>
      <c r="AH712" s="12"/>
      <c r="AI712" s="12"/>
    </row>
    <row r="713" spans="1:48" s="9" customFormat="1" ht="15" customHeight="1" x14ac:dyDescent="0.15">
      <c r="A713" s="25"/>
      <c r="B713" s="25"/>
      <c r="C713" s="695" t="s">
        <v>397</v>
      </c>
      <c r="D713" s="695"/>
      <c r="E713" s="163" t="s">
        <v>0</v>
      </c>
      <c r="F713" s="165" t="s">
        <v>396</v>
      </c>
      <c r="H713" s="165"/>
      <c r="I713" s="165"/>
      <c r="J713" s="165"/>
      <c r="K713" s="165"/>
      <c r="L713" s="163" t="s">
        <v>0</v>
      </c>
      <c r="M713" s="482">
        <v>1</v>
      </c>
      <c r="N713" s="482"/>
      <c r="O713" s="482"/>
      <c r="P713" s="165" t="s">
        <v>331</v>
      </c>
      <c r="Q713" s="165"/>
      <c r="R713" s="165"/>
      <c r="AC713" s="45"/>
      <c r="AD713" s="239">
        <v>4</v>
      </c>
      <c r="AE713" s="243"/>
      <c r="AH713" s="12"/>
      <c r="AI713" s="12"/>
    </row>
    <row r="714" spans="1:48" s="9" customFormat="1" ht="15" customHeight="1" x14ac:dyDescent="0.2">
      <c r="A714" s="25"/>
      <c r="B714" s="25"/>
      <c r="C714" s="157" t="s">
        <v>23</v>
      </c>
      <c r="D714" s="168"/>
      <c r="E714" s="164" t="s">
        <v>409</v>
      </c>
      <c r="F714" s="156" t="s">
        <v>28</v>
      </c>
      <c r="G714" s="165" t="s">
        <v>705</v>
      </c>
      <c r="H714" s="165"/>
      <c r="I714" s="165"/>
      <c r="J714" s="165"/>
      <c r="K714" s="165"/>
      <c r="L714" s="163"/>
      <c r="M714" s="176"/>
      <c r="N714" s="176"/>
      <c r="O714" s="176"/>
      <c r="P714" s="165"/>
      <c r="Q714" s="165"/>
      <c r="R714" s="165"/>
      <c r="Y714" s="163" t="s">
        <v>0</v>
      </c>
      <c r="Z714" s="482"/>
      <c r="AA714" s="482"/>
      <c r="AB714" s="482"/>
      <c r="AC714" s="165" t="s">
        <v>560</v>
      </c>
      <c r="AD714" s="239">
        <v>5</v>
      </c>
      <c r="AE714" s="243"/>
      <c r="AH714" s="12"/>
      <c r="AI714" s="12"/>
      <c r="AJ714" s="224"/>
    </row>
    <row r="715" spans="1:48" s="9" customFormat="1" ht="15" customHeight="1" x14ac:dyDescent="0.15">
      <c r="A715" s="25"/>
      <c r="B715" s="25"/>
      <c r="C715" s="168"/>
      <c r="D715" s="168"/>
      <c r="E715" s="164" t="s">
        <v>291</v>
      </c>
      <c r="F715" s="156" t="s">
        <v>28</v>
      </c>
      <c r="G715" s="165" t="s">
        <v>684</v>
      </c>
      <c r="H715" s="165"/>
      <c r="I715" s="165"/>
      <c r="J715" s="165"/>
      <c r="K715" s="165"/>
      <c r="L715" s="163"/>
      <c r="M715" s="176"/>
      <c r="N715" s="176"/>
      <c r="O715" s="176"/>
      <c r="P715" s="165"/>
      <c r="Q715" s="165"/>
      <c r="R715" s="165"/>
      <c r="AC715" s="45"/>
      <c r="AD715" s="239">
        <v>6</v>
      </c>
      <c r="AE715" s="243"/>
      <c r="AH715" s="12"/>
      <c r="AI715" s="12"/>
    </row>
    <row r="716" spans="1:48" s="9" customFormat="1" ht="15" customHeight="1" x14ac:dyDescent="0.15">
      <c r="A716" s="25"/>
      <c r="B716" s="25"/>
      <c r="C716" s="168"/>
      <c r="D716" s="168"/>
      <c r="E716" s="163"/>
      <c r="F716" s="165"/>
      <c r="H716" s="165"/>
      <c r="I716" s="165"/>
      <c r="J716" s="165"/>
      <c r="K716" s="165"/>
      <c r="L716" s="163"/>
      <c r="M716" s="176"/>
      <c r="N716" s="176"/>
      <c r="O716" s="176"/>
      <c r="P716" s="165"/>
      <c r="Q716" s="165"/>
      <c r="R716" s="165"/>
      <c r="AC716" s="45"/>
      <c r="AD716" s="239">
        <v>7</v>
      </c>
      <c r="AE716" s="243"/>
      <c r="AH716" s="12"/>
      <c r="AI716" s="12"/>
    </row>
    <row r="717" spans="1:48" s="9" customFormat="1" ht="15" customHeight="1" x14ac:dyDescent="0.15">
      <c r="A717" s="25"/>
      <c r="B717" s="25"/>
      <c r="C717" s="695" t="s">
        <v>398</v>
      </c>
      <c r="D717" s="695"/>
      <c r="E717" s="163" t="s">
        <v>0</v>
      </c>
      <c r="F717" s="696"/>
      <c r="G717" s="696"/>
      <c r="H717" s="164" t="s">
        <v>329</v>
      </c>
      <c r="I717" s="697"/>
      <c r="J717" s="698"/>
      <c r="K717" s="165" t="s">
        <v>330</v>
      </c>
      <c r="L717" s="163" t="s">
        <v>0</v>
      </c>
      <c r="M717" s="470"/>
      <c r="N717" s="471"/>
      <c r="O717" s="471"/>
      <c r="P717" s="472"/>
      <c r="Q717" s="165" t="s">
        <v>331</v>
      </c>
      <c r="R717" s="165"/>
      <c r="S717" s="166" t="str">
        <f>IF(ABS(M717)&gt;=ABS(M713),"≥","&lt;")</f>
        <v>&lt;</v>
      </c>
      <c r="T717" s="464" t="s">
        <v>332</v>
      </c>
      <c r="U717" s="464"/>
      <c r="W717" s="165"/>
      <c r="X717" s="149"/>
      <c r="Y717" s="149"/>
      <c r="Z717" s="424" t="str">
        <f>IF(M717&gt;=M713,"...... OK", "...... NG")</f>
        <v>...... NG</v>
      </c>
      <c r="AA717" s="463"/>
      <c r="AB717" s="463"/>
      <c r="AC717" s="45"/>
      <c r="AD717" s="239">
        <v>8</v>
      </c>
      <c r="AE717" s="243"/>
      <c r="AH717" s="12"/>
      <c r="AI717" s="12"/>
      <c r="AJ717" s="226"/>
    </row>
    <row r="718" spans="1:48" s="9" customFormat="1" ht="15" customHeight="1" x14ac:dyDescent="0.15">
      <c r="A718" s="25"/>
      <c r="B718" s="25"/>
      <c r="C718" s="16"/>
      <c r="D718" s="16"/>
      <c r="AC718" s="45"/>
      <c r="AD718" s="239"/>
      <c r="AE718" s="243"/>
      <c r="AH718" s="12"/>
      <c r="AI718" s="12"/>
    </row>
    <row r="719" spans="1:48" s="9" customFormat="1" ht="15" customHeight="1" x14ac:dyDescent="0.15">
      <c r="A719" s="25"/>
      <c r="B719" s="4" t="s">
        <v>830</v>
      </c>
      <c r="C719" s="7"/>
      <c r="D719" s="7"/>
      <c r="E719" s="7"/>
      <c r="AC719" s="45"/>
      <c r="AD719" s="239" t="s">
        <v>881</v>
      </c>
      <c r="AE719" s="243"/>
      <c r="AH719" s="12"/>
      <c r="AI719" s="12"/>
    </row>
    <row r="720" spans="1:48" s="9" customFormat="1" ht="15" customHeight="1" x14ac:dyDescent="0.15">
      <c r="A720" s="25"/>
      <c r="B720" s="18" t="s">
        <v>818</v>
      </c>
      <c r="C720" s="7"/>
      <c r="D720" s="7"/>
      <c r="E720" s="7"/>
      <c r="F720" s="7"/>
      <c r="G720" s="7"/>
      <c r="H720" s="7"/>
      <c r="I720" s="7"/>
      <c r="J720" s="7"/>
      <c r="K720" s="123" t="s">
        <v>359</v>
      </c>
      <c r="L720" s="239" t="s">
        <v>815</v>
      </c>
      <c r="AC720" s="45"/>
      <c r="AE720" s="243"/>
      <c r="AH720" s="12"/>
      <c r="AI720" s="12"/>
    </row>
    <row r="721" spans="1:35" s="9" customFormat="1" ht="15" customHeight="1" x14ac:dyDescent="0.15">
      <c r="A721" s="25"/>
      <c r="B721" s="25"/>
      <c r="C721" s="16"/>
      <c r="D721" s="16"/>
      <c r="AC721" s="45"/>
      <c r="AD721" s="239"/>
      <c r="AE721" s="243"/>
      <c r="AH721" s="12"/>
      <c r="AI721" s="12"/>
    </row>
    <row r="722" spans="1:35" s="9" customFormat="1" ht="15" customHeight="1" x14ac:dyDescent="0.15">
      <c r="A722" s="25"/>
      <c r="B722" s="149" t="s">
        <v>351</v>
      </c>
      <c r="C722" s="16"/>
      <c r="D722" s="16"/>
      <c r="K722" s="123" t="s">
        <v>359</v>
      </c>
      <c r="L722" s="225" t="s">
        <v>813</v>
      </c>
      <c r="M722" s="224"/>
      <c r="N722" s="224"/>
      <c r="O722" s="224"/>
      <c r="P722" s="224"/>
      <c r="Q722" s="224"/>
      <c r="AC722" s="45"/>
      <c r="AD722" s="239"/>
      <c r="AE722" s="243"/>
      <c r="AH722" s="12"/>
      <c r="AI722" s="12"/>
    </row>
    <row r="723" spans="1:35" s="9" customFormat="1" ht="15" customHeight="1" x14ac:dyDescent="0.15">
      <c r="A723" s="25"/>
      <c r="B723" s="25"/>
      <c r="C723" s="16"/>
      <c r="D723" s="16"/>
      <c r="AC723" s="45"/>
      <c r="AD723" s="239"/>
      <c r="AE723" s="243"/>
      <c r="AH723" s="12"/>
      <c r="AI723" s="12"/>
    </row>
    <row r="724" spans="1:35" s="9" customFormat="1" ht="15" customHeight="1" x14ac:dyDescent="0.15">
      <c r="A724" s="25"/>
      <c r="B724" s="149" t="s">
        <v>280</v>
      </c>
      <c r="C724" s="16"/>
      <c r="D724" s="16"/>
      <c r="E724" s="45"/>
      <c r="F724" s="45"/>
      <c r="G724" s="45"/>
      <c r="H724" s="45"/>
      <c r="I724" s="45"/>
      <c r="J724" s="45"/>
      <c r="K724" s="123" t="s">
        <v>359</v>
      </c>
      <c r="L724" s="225" t="s">
        <v>360</v>
      </c>
      <c r="M724" s="285"/>
      <c r="N724" s="285"/>
      <c r="O724" s="285"/>
      <c r="P724" s="285"/>
      <c r="Q724" s="285"/>
      <c r="AC724" s="45"/>
      <c r="AD724" s="239"/>
      <c r="AE724" s="243"/>
      <c r="AH724" s="12"/>
      <c r="AI724" s="12"/>
    </row>
    <row r="725" spans="1:35" s="9" customFormat="1" ht="15" customHeight="1" x14ac:dyDescent="0.15">
      <c r="A725" s="25"/>
      <c r="B725" s="25"/>
      <c r="C725" s="16"/>
      <c r="D725" s="16"/>
      <c r="AC725" s="45"/>
      <c r="AD725" s="239"/>
      <c r="AE725" s="243"/>
      <c r="AH725" s="12"/>
      <c r="AI725" s="12"/>
    </row>
    <row r="726" spans="1:35" s="9" customFormat="1" ht="15" customHeight="1" x14ac:dyDescent="0.15">
      <c r="A726" s="25"/>
      <c r="B726" s="149" t="s">
        <v>294</v>
      </c>
      <c r="C726" s="16"/>
      <c r="D726" s="16"/>
      <c r="K726" s="123" t="s">
        <v>359</v>
      </c>
      <c r="L726" s="225" t="s">
        <v>358</v>
      </c>
      <c r="M726" s="224"/>
      <c r="N726" s="224"/>
      <c r="O726" s="224"/>
      <c r="P726" s="224"/>
      <c r="Q726" s="224"/>
      <c r="AC726" s="45"/>
      <c r="AD726" s="239"/>
      <c r="AE726" s="243"/>
      <c r="AH726" s="12"/>
      <c r="AI726" s="12"/>
    </row>
    <row r="727" spans="1:35" s="9" customFormat="1" ht="15" customHeight="1" x14ac:dyDescent="0.15">
      <c r="A727" s="25"/>
      <c r="B727" s="25"/>
      <c r="C727" s="16"/>
      <c r="D727" s="16"/>
      <c r="AC727" s="45"/>
      <c r="AD727" s="239"/>
      <c r="AE727" s="243"/>
      <c r="AH727" s="12"/>
      <c r="AI727" s="12"/>
    </row>
    <row r="728" spans="1:35" s="9" customFormat="1" ht="15" customHeight="1" x14ac:dyDescent="0.15">
      <c r="A728" s="25"/>
      <c r="B728" s="18" t="s">
        <v>816</v>
      </c>
      <c r="C728" s="16"/>
      <c r="D728" s="16"/>
      <c r="G728" s="62"/>
      <c r="K728" s="123" t="s">
        <v>359</v>
      </c>
      <c r="L728" s="239" t="s">
        <v>822</v>
      </c>
      <c r="AC728" s="45"/>
      <c r="AE728" s="243"/>
      <c r="AH728" s="12"/>
      <c r="AI728" s="12"/>
    </row>
    <row r="729" spans="1:35" s="9" customFormat="1" ht="15" customHeight="1" x14ac:dyDescent="0.15">
      <c r="A729" s="25"/>
      <c r="B729" s="17" t="s">
        <v>757</v>
      </c>
      <c r="C729" s="17"/>
      <c r="D729" s="17"/>
      <c r="E729" s="123"/>
      <c r="F729" s="123"/>
      <c r="G729" s="62"/>
      <c r="H729" s="123"/>
      <c r="I729" s="123"/>
      <c r="J729" s="123"/>
      <c r="K729" s="123" t="s">
        <v>359</v>
      </c>
      <c r="L729" s="286" t="s">
        <v>846</v>
      </c>
      <c r="M729" s="287"/>
      <c r="N729" s="287"/>
      <c r="O729" s="287"/>
      <c r="P729" s="287"/>
      <c r="Q729" s="287"/>
      <c r="T729" s="123"/>
      <c r="U729" s="123"/>
      <c r="V729" s="123"/>
      <c r="W729" s="123"/>
      <c r="X729" s="123"/>
      <c r="Y729" s="123"/>
      <c r="Z729" s="123"/>
      <c r="AA729" s="123"/>
      <c r="AB729" s="123"/>
      <c r="AD729" s="23"/>
      <c r="AE729" s="12"/>
      <c r="AH729" s="12"/>
      <c r="AI729" s="12"/>
    </row>
    <row r="730" spans="1:35" s="9" customFormat="1" ht="15" customHeight="1" x14ac:dyDescent="0.15">
      <c r="A730" s="25"/>
      <c r="B730" s="27"/>
      <c r="C730" s="17"/>
      <c r="F730" s="254"/>
      <c r="G730" s="62"/>
      <c r="H730" s="123"/>
      <c r="I730" s="253"/>
      <c r="J730" s="123"/>
      <c r="K730" s="62"/>
      <c r="L730" s="123"/>
      <c r="M730" s="123"/>
      <c r="N730" s="123"/>
      <c r="O730" s="123"/>
      <c r="P730" s="123"/>
      <c r="Q730" s="123"/>
      <c r="R730" s="123"/>
      <c r="S730" s="123"/>
      <c r="T730" s="123"/>
      <c r="U730" s="123"/>
      <c r="V730" s="123"/>
      <c r="W730" s="123"/>
      <c r="X730" s="123"/>
      <c r="Y730" s="123"/>
      <c r="Z730" s="251"/>
      <c r="AA730" s="252"/>
      <c r="AB730" s="252"/>
      <c r="AD730" s="23"/>
      <c r="AE730" s="12"/>
      <c r="AH730" s="12"/>
      <c r="AI730" s="12"/>
    </row>
    <row r="731" spans="1:35" s="9" customFormat="1" ht="15" customHeight="1" x14ac:dyDescent="0.15">
      <c r="A731" s="25"/>
      <c r="B731" s="17" t="s">
        <v>761</v>
      </c>
      <c r="C731" s="17"/>
      <c r="D731" s="17"/>
      <c r="E731" s="62"/>
      <c r="F731" s="254"/>
      <c r="G731" s="62"/>
      <c r="H731" s="123"/>
      <c r="I731" s="253"/>
      <c r="J731" s="123"/>
      <c r="K731" s="123" t="s">
        <v>359</v>
      </c>
      <c r="L731" s="286" t="s">
        <v>770</v>
      </c>
      <c r="M731" s="287"/>
      <c r="N731" s="287"/>
      <c r="O731" s="287"/>
      <c r="P731" s="287"/>
      <c r="Q731" s="287"/>
      <c r="R731" s="123"/>
      <c r="S731" s="123"/>
      <c r="T731" s="123"/>
      <c r="U731" s="123"/>
      <c r="V731" s="123"/>
      <c r="W731" s="123"/>
      <c r="X731" s="123"/>
      <c r="Y731" s="123"/>
      <c r="Z731" s="251"/>
      <c r="AA731" s="252"/>
      <c r="AB731" s="252"/>
      <c r="AD731" s="23"/>
      <c r="AE731" s="12"/>
      <c r="AH731" s="12"/>
      <c r="AI731" s="12"/>
    </row>
    <row r="732" spans="1:35" s="9" customFormat="1" ht="15" customHeight="1" x14ac:dyDescent="0.15">
      <c r="C732" s="26"/>
      <c r="D732" s="20"/>
      <c r="E732" s="20"/>
      <c r="F732" s="20"/>
      <c r="G732" s="20"/>
      <c r="H732" s="20"/>
      <c r="I732" s="20"/>
      <c r="J732" s="20"/>
      <c r="K732" s="20"/>
      <c r="L732" s="20"/>
      <c r="M732" s="20"/>
      <c r="N732" s="20"/>
      <c r="O732" s="20"/>
      <c r="P732" s="20"/>
      <c r="Q732" s="20"/>
      <c r="R732" s="20"/>
      <c r="S732" s="20"/>
      <c r="T732" s="20"/>
      <c r="U732" s="20"/>
      <c r="V732" s="20"/>
      <c r="W732" s="20"/>
      <c r="X732" s="20"/>
      <c r="Y732" s="20"/>
      <c r="Z732" s="20"/>
      <c r="AA732" s="20"/>
      <c r="AD732" s="32"/>
      <c r="AF732" s="12"/>
      <c r="AG732" s="12"/>
      <c r="AH732" s="12"/>
      <c r="AI732" s="12"/>
    </row>
    <row r="733" spans="1:35" ht="15" customHeight="1" x14ac:dyDescent="0.15">
      <c r="B733" s="16"/>
      <c r="C733" s="16"/>
      <c r="D733" s="16"/>
      <c r="E733" s="16"/>
      <c r="F733" s="28"/>
      <c r="G733" s="28"/>
      <c r="H733" s="28"/>
      <c r="I733" s="28"/>
      <c r="J733" s="28"/>
      <c r="K733" s="28"/>
      <c r="L733" s="28"/>
      <c r="M733" s="28"/>
      <c r="N733" s="28"/>
      <c r="O733" s="28"/>
      <c r="P733" s="28"/>
      <c r="Q733" s="28"/>
      <c r="R733" s="29"/>
      <c r="S733" s="29"/>
      <c r="T733" s="29"/>
      <c r="U733" s="29"/>
      <c r="V733" s="16"/>
      <c r="W733" s="16"/>
      <c r="X733" s="16"/>
      <c r="Y733" s="16"/>
      <c r="Z733" s="16"/>
      <c r="AA733" s="16"/>
      <c r="AB733" s="16"/>
      <c r="AD733" s="23"/>
      <c r="AE733" s="8"/>
    </row>
    <row r="734" spans="1:35" ht="15" customHeight="1" x14ac:dyDescent="0.15">
      <c r="B734" s="714" t="s">
        <v>869</v>
      </c>
      <c r="C734" s="714"/>
      <c r="D734" s="715" t="s">
        <v>0</v>
      </c>
      <c r="E734" s="716" t="s">
        <v>870</v>
      </c>
      <c r="F734" s="716"/>
      <c r="G734" s="717" t="s">
        <v>871</v>
      </c>
      <c r="H734" s="717"/>
      <c r="I734" s="299"/>
      <c r="J734" s="299"/>
      <c r="K734" s="506" t="s">
        <v>0</v>
      </c>
      <c r="L734" s="709">
        <v>0</v>
      </c>
      <c r="M734" s="709"/>
      <c r="N734" s="709"/>
      <c r="O734" s="709"/>
      <c r="P734" s="709"/>
      <c r="Q734" s="710" t="s">
        <v>331</v>
      </c>
      <c r="R734" s="710"/>
      <c r="S734" s="123"/>
      <c r="T734" s="123"/>
      <c r="U734" s="123"/>
      <c r="V734" s="123"/>
      <c r="W734" s="123"/>
      <c r="X734" s="123"/>
      <c r="Y734" s="123"/>
      <c r="Z734" s="123"/>
      <c r="AA734" s="123"/>
      <c r="AB734" s="123"/>
      <c r="AC734" s="123"/>
      <c r="AD734" s="297" t="s">
        <v>883</v>
      </c>
      <c r="AE734" s="296"/>
      <c r="AF734" s="295"/>
      <c r="AG734" s="295"/>
    </row>
    <row r="735" spans="1:35" ht="15" customHeight="1" x14ac:dyDescent="0.15">
      <c r="B735" s="714"/>
      <c r="C735" s="714"/>
      <c r="D735" s="705"/>
      <c r="E735" s="716"/>
      <c r="F735" s="716"/>
      <c r="G735" s="705" t="s">
        <v>872</v>
      </c>
      <c r="H735" s="705"/>
      <c r="I735" s="299"/>
      <c r="J735" s="299"/>
      <c r="K735" s="506"/>
      <c r="L735" s="709"/>
      <c r="M735" s="709"/>
      <c r="N735" s="709"/>
      <c r="O735" s="709"/>
      <c r="P735" s="709"/>
      <c r="Q735" s="710"/>
      <c r="R735" s="710"/>
      <c r="S735" s="123"/>
      <c r="T735" s="123"/>
      <c r="U735" s="123"/>
      <c r="V735" s="123"/>
      <c r="W735" s="123"/>
      <c r="X735" s="123"/>
      <c r="Y735" s="123"/>
      <c r="Z735" s="123"/>
      <c r="AA735" s="123"/>
      <c r="AB735" s="123"/>
      <c r="AC735" s="123"/>
      <c r="AD735" s="294">
        <v>1</v>
      </c>
      <c r="AE735" s="296"/>
      <c r="AF735" s="295" t="s">
        <v>884</v>
      </c>
      <c r="AG735" s="295"/>
    </row>
    <row r="736" spans="1:35" ht="15" customHeight="1" x14ac:dyDescent="0.15">
      <c r="B736" s="714" t="s">
        <v>873</v>
      </c>
      <c r="C736" s="714"/>
      <c r="D736" s="715" t="s">
        <v>0</v>
      </c>
      <c r="E736" s="712" t="s">
        <v>874</v>
      </c>
      <c r="F736" s="712"/>
      <c r="G736" s="712"/>
      <c r="H736" s="712"/>
      <c r="I736" s="712"/>
      <c r="J736" s="712"/>
      <c r="K736" s="506" t="s">
        <v>0</v>
      </c>
      <c r="L736" s="709">
        <v>0</v>
      </c>
      <c r="M736" s="709"/>
      <c r="N736" s="709"/>
      <c r="O736" s="709"/>
      <c r="P736" s="709"/>
      <c r="Q736" s="710" t="s">
        <v>331</v>
      </c>
      <c r="R736" s="710"/>
      <c r="S736" s="123"/>
      <c r="T736" s="123"/>
      <c r="U736" s="123"/>
      <c r="V736" s="123"/>
      <c r="W736" s="123"/>
      <c r="X736" s="123"/>
      <c r="Y736" s="123"/>
      <c r="Z736" s="123"/>
      <c r="AA736" s="123"/>
      <c r="AB736" s="123"/>
      <c r="AC736" s="123"/>
      <c r="AD736" s="23">
        <v>2</v>
      </c>
      <c r="AE736" s="8"/>
    </row>
    <row r="737" spans="2:37" ht="15" customHeight="1" x14ac:dyDescent="0.15">
      <c r="B737" s="714"/>
      <c r="C737" s="714"/>
      <c r="D737" s="705"/>
      <c r="E737" s="713" t="s">
        <v>875</v>
      </c>
      <c r="F737" s="713"/>
      <c r="G737" s="713"/>
      <c r="H737" s="713"/>
      <c r="I737" s="713"/>
      <c r="J737" s="713"/>
      <c r="K737" s="506"/>
      <c r="L737" s="709"/>
      <c r="M737" s="709"/>
      <c r="N737" s="709"/>
      <c r="O737" s="709"/>
      <c r="P737" s="709"/>
      <c r="Q737" s="710"/>
      <c r="R737" s="710"/>
      <c r="S737" s="123"/>
      <c r="T737" s="123"/>
      <c r="U737" s="123"/>
      <c r="V737" s="123"/>
      <c r="W737" s="123"/>
      <c r="X737" s="123"/>
      <c r="Y737" s="123"/>
      <c r="Z737" s="123"/>
      <c r="AA737" s="123"/>
      <c r="AB737" s="123"/>
      <c r="AC737" s="123"/>
      <c r="AD737" s="23">
        <v>3</v>
      </c>
      <c r="AE737" s="8"/>
    </row>
    <row r="738" spans="2:37" ht="15" customHeight="1" x14ac:dyDescent="0.15">
      <c r="B738" s="705" t="s">
        <v>876</v>
      </c>
      <c r="C738" s="705"/>
      <c r="D738" s="39" t="s">
        <v>0</v>
      </c>
      <c r="E738" s="239" t="s">
        <v>877</v>
      </c>
      <c r="F738" s="39"/>
      <c r="G738" s="39"/>
      <c r="H738" s="39"/>
      <c r="I738" s="18"/>
      <c r="J738" s="39"/>
      <c r="K738" s="39" t="s">
        <v>0</v>
      </c>
      <c r="L738" s="709">
        <v>1</v>
      </c>
      <c r="M738" s="709"/>
      <c r="N738" s="709"/>
      <c r="O738" s="709"/>
      <c r="P738" s="709"/>
      <c r="Q738" s="165" t="s">
        <v>331</v>
      </c>
      <c r="R738" s="165"/>
      <c r="S738" s="123"/>
      <c r="T738" s="123"/>
      <c r="U738" s="123"/>
      <c r="V738" s="123"/>
      <c r="W738" s="123"/>
      <c r="X738" s="123"/>
      <c r="Y738" s="123"/>
      <c r="Z738" s="123"/>
      <c r="AA738" s="123"/>
      <c r="AB738" s="123"/>
      <c r="AC738" s="123"/>
      <c r="AD738" s="23">
        <v>4</v>
      </c>
      <c r="AE738" s="8"/>
    </row>
    <row r="739" spans="2:37" ht="15" customHeight="1" x14ac:dyDescent="0.15">
      <c r="B739" s="300" t="s">
        <v>878</v>
      </c>
      <c r="C739" s="18"/>
      <c r="D739" s="18"/>
      <c r="E739" s="39"/>
      <c r="F739" s="705" t="s">
        <v>879</v>
      </c>
      <c r="G739" s="705"/>
      <c r="H739" s="39" t="s">
        <v>0</v>
      </c>
      <c r="I739" s="711"/>
      <c r="J739" s="711"/>
      <c r="K739" s="164" t="s">
        <v>329</v>
      </c>
      <c r="L739" s="697"/>
      <c r="M739" s="697"/>
      <c r="N739" s="165" t="s">
        <v>330</v>
      </c>
      <c r="O739" s="163" t="s">
        <v>0</v>
      </c>
      <c r="P739" s="470">
        <v>0</v>
      </c>
      <c r="Q739" s="470"/>
      <c r="R739" s="470"/>
      <c r="S739" s="470"/>
      <c r="T739" s="165" t="s">
        <v>331</v>
      </c>
      <c r="U739" s="165"/>
      <c r="V739" s="39" t="str">
        <f xml:space="preserve"> IF(P739&gt;=L738, "≥", "&lt;")</f>
        <v>&lt;</v>
      </c>
      <c r="W739" s="18" t="s">
        <v>876</v>
      </c>
      <c r="X739" s="18"/>
      <c r="Y739" s="123"/>
      <c r="Z739" s="424" t="str">
        <f>IF(P739&gt;=L738,"...... OK","...... NG")</f>
        <v>...... NG</v>
      </c>
      <c r="AA739" s="463"/>
      <c r="AB739" s="463"/>
      <c r="AC739" s="123"/>
      <c r="AD739" s="23">
        <v>5</v>
      </c>
      <c r="AE739" s="8"/>
    </row>
    <row r="740" spans="2:37" ht="15" customHeight="1" x14ac:dyDescent="0.15">
      <c r="B740" s="300" t="s">
        <v>880</v>
      </c>
      <c r="C740" s="18"/>
      <c r="D740" s="18"/>
      <c r="E740" s="39"/>
      <c r="F740" s="705" t="s">
        <v>291</v>
      </c>
      <c r="G740" s="705"/>
      <c r="H740" s="39" t="s">
        <v>0</v>
      </c>
      <c r="I740" s="709">
        <v>1</v>
      </c>
      <c r="J740" s="709"/>
      <c r="K740" s="709"/>
      <c r="L740" s="709"/>
      <c r="M740" s="298" t="s">
        <v>560</v>
      </c>
      <c r="N740" s="39" t="str">
        <f>IF(I740&lt;=U740, "≤", "&gt;")</f>
        <v>&gt;</v>
      </c>
      <c r="O740" s="709" t="s">
        <v>882</v>
      </c>
      <c r="P740" s="709"/>
      <c r="Q740" s="709"/>
      <c r="R740" s="709"/>
      <c r="S740" s="709"/>
      <c r="T740" s="39" t="s">
        <v>0</v>
      </c>
      <c r="U740" s="709">
        <v>0</v>
      </c>
      <c r="V740" s="709"/>
      <c r="W740" s="709"/>
      <c r="X740" s="709"/>
      <c r="Y740" s="123" t="s">
        <v>560</v>
      </c>
      <c r="Z740" s="424" t="str">
        <f>IF(I740&lt;=U740,"...... OK","...... NG")</f>
        <v>...... NG</v>
      </c>
      <c r="AA740" s="463"/>
      <c r="AB740" s="463"/>
      <c r="AC740" s="123"/>
      <c r="AD740" s="23">
        <v>6</v>
      </c>
      <c r="AE740" s="8"/>
    </row>
    <row r="741" spans="2:37" ht="15" customHeight="1" x14ac:dyDescent="0.15">
      <c r="B741" s="63"/>
      <c r="C741" s="17"/>
      <c r="D741" s="17"/>
      <c r="E741" s="123"/>
      <c r="F741" s="123"/>
      <c r="G741" s="123"/>
      <c r="H741" s="123"/>
      <c r="I741" s="123"/>
      <c r="J741" s="123"/>
      <c r="K741" s="123"/>
      <c r="L741" s="123"/>
      <c r="M741" s="123"/>
      <c r="N741" s="123"/>
      <c r="O741" s="123"/>
      <c r="P741" s="123"/>
      <c r="Q741" s="123"/>
      <c r="R741" s="123"/>
      <c r="S741" s="123"/>
      <c r="T741" s="123"/>
      <c r="U741" s="123"/>
      <c r="V741" s="123"/>
      <c r="W741" s="123"/>
      <c r="X741" s="123"/>
      <c r="Y741" s="123"/>
      <c r="Z741" s="123"/>
      <c r="AA741" s="123"/>
      <c r="AB741" s="123"/>
      <c r="AC741" s="123"/>
      <c r="AD741" s="23"/>
      <c r="AI741" s="4"/>
      <c r="AJ741" s="10"/>
      <c r="AK741" s="10"/>
    </row>
  </sheetData>
  <mergeCells count="887">
    <mergeCell ref="B738:C738"/>
    <mergeCell ref="L738:P738"/>
    <mergeCell ref="B734:C735"/>
    <mergeCell ref="D734:D735"/>
    <mergeCell ref="E734:F735"/>
    <mergeCell ref="G734:H734"/>
    <mergeCell ref="G735:H735"/>
    <mergeCell ref="K734:K735"/>
    <mergeCell ref="D736:D737"/>
    <mergeCell ref="L736:P737"/>
    <mergeCell ref="F740:G740"/>
    <mergeCell ref="Z740:AB740"/>
    <mergeCell ref="U740:X740"/>
    <mergeCell ref="L739:M739"/>
    <mergeCell ref="P739:S739"/>
    <mergeCell ref="O740:S740"/>
    <mergeCell ref="I740:L740"/>
    <mergeCell ref="D635:E635"/>
    <mergeCell ref="Q734:R735"/>
    <mergeCell ref="Q736:R737"/>
    <mergeCell ref="I739:J739"/>
    <mergeCell ref="C701:D701"/>
    <mergeCell ref="C707:D707"/>
    <mergeCell ref="J671:L671"/>
    <mergeCell ref="C700:D700"/>
    <mergeCell ref="E736:J736"/>
    <mergeCell ref="E737:J737"/>
    <mergeCell ref="B736:C737"/>
    <mergeCell ref="Z739:AB739"/>
    <mergeCell ref="L734:P735"/>
    <mergeCell ref="N635:O635"/>
    <mergeCell ref="O684:Q684"/>
    <mergeCell ref="J660:M660"/>
    <mergeCell ref="E671:H671"/>
    <mergeCell ref="F739:G739"/>
    <mergeCell ref="Z690:AB690"/>
    <mergeCell ref="N448:P448"/>
    <mergeCell ref="V448:X448"/>
    <mergeCell ref="Z448:AB448"/>
    <mergeCell ref="U451:W451"/>
    <mergeCell ref="O660:Q660"/>
    <mergeCell ref="U479:V479"/>
    <mergeCell ref="X504:Z504"/>
    <mergeCell ref="Z451:AB451"/>
    <mergeCell ref="K736:K737"/>
    <mergeCell ref="E542:G542"/>
    <mergeCell ref="J523:L523"/>
    <mergeCell ref="C622:E622"/>
    <mergeCell ref="P626:R626"/>
    <mergeCell ref="W566:Y566"/>
    <mergeCell ref="Q573:S573"/>
    <mergeCell ref="B523:C523"/>
    <mergeCell ref="L536:M536"/>
    <mergeCell ref="P615:R615"/>
    <mergeCell ref="G622:H622"/>
    <mergeCell ref="J622:K622"/>
    <mergeCell ref="G620:I620"/>
    <mergeCell ref="Q599:S599"/>
    <mergeCell ref="H7:I7"/>
    <mergeCell ref="M7:N7"/>
    <mergeCell ref="U310:AB311"/>
    <mergeCell ref="M267:N267"/>
    <mergeCell ref="Z266:AB266"/>
    <mergeCell ref="Z267:AB267"/>
    <mergeCell ref="X324:Z324"/>
    <mergeCell ref="X377:Z377"/>
    <mergeCell ref="U339:V339"/>
    <mergeCell ref="U321:V321"/>
    <mergeCell ref="X321:Z321"/>
    <mergeCell ref="U322:V322"/>
    <mergeCell ref="X322:Z322"/>
    <mergeCell ref="U323:V323"/>
    <mergeCell ref="X323:Z323"/>
    <mergeCell ref="X339:Z339"/>
    <mergeCell ref="U320:V320"/>
    <mergeCell ref="X320:Z320"/>
    <mergeCell ref="U335:V335"/>
    <mergeCell ref="X335:Z335"/>
    <mergeCell ref="U324:V324"/>
    <mergeCell ref="B332:T348"/>
    <mergeCell ref="U334:V334"/>
    <mergeCell ref="U336:V336"/>
    <mergeCell ref="C432:E432"/>
    <mergeCell ref="K544:M544"/>
    <mergeCell ref="B630:C630"/>
    <mergeCell ref="P630:R630"/>
    <mergeCell ref="Z599:AB599"/>
    <mergeCell ref="C711:D711"/>
    <mergeCell ref="C702:D702"/>
    <mergeCell ref="E690:F690"/>
    <mergeCell ref="C713:D713"/>
    <mergeCell ref="L435:N435"/>
    <mergeCell ref="G443:I443"/>
    <mergeCell ref="P447:Q447"/>
    <mergeCell ref="B476:T495"/>
    <mergeCell ref="B524:C524"/>
    <mergeCell ref="E448:G448"/>
    <mergeCell ref="I448:K448"/>
    <mergeCell ref="Q448:S448"/>
    <mergeCell ref="S663:U663"/>
    <mergeCell ref="Q602:S602"/>
    <mergeCell ref="D536:E536"/>
    <mergeCell ref="F536:H536"/>
    <mergeCell ref="J599:L599"/>
    <mergeCell ref="N536:P536"/>
    <mergeCell ref="E540:G540"/>
    <mergeCell ref="C717:D717"/>
    <mergeCell ref="F717:G717"/>
    <mergeCell ref="I717:J717"/>
    <mergeCell ref="M717:P717"/>
    <mergeCell ref="E684:F684"/>
    <mergeCell ref="I584:K584"/>
    <mergeCell ref="C710:D710"/>
    <mergeCell ref="C712:D712"/>
    <mergeCell ref="J602:L602"/>
    <mergeCell ref="P613:R613"/>
    <mergeCell ref="H690:J690"/>
    <mergeCell ref="O690:Q690"/>
    <mergeCell ref="F707:G707"/>
    <mergeCell ref="I707:J707"/>
    <mergeCell ref="P702:R702"/>
    <mergeCell ref="H684:J684"/>
    <mergeCell ref="J605:L605"/>
    <mergeCell ref="Q605:S605"/>
    <mergeCell ref="P616:R616"/>
    <mergeCell ref="P627:R627"/>
    <mergeCell ref="P628:R628"/>
    <mergeCell ref="P614:R614"/>
    <mergeCell ref="P629:R629"/>
    <mergeCell ref="E687:F687"/>
    <mergeCell ref="B409:C409"/>
    <mergeCell ref="B410:C410"/>
    <mergeCell ref="M713:O713"/>
    <mergeCell ref="M710:O710"/>
    <mergeCell ref="B474:T475"/>
    <mergeCell ref="M711:O711"/>
    <mergeCell ref="L677:N677"/>
    <mergeCell ref="E660:G660"/>
    <mergeCell ref="O666:Q666"/>
    <mergeCell ref="T707:U707"/>
    <mergeCell ref="M707:P707"/>
    <mergeCell ref="L694:N694"/>
    <mergeCell ref="E677:J677"/>
    <mergeCell ref="O697:Q697"/>
    <mergeCell ref="G706:I706"/>
    <mergeCell ref="Q441:S441"/>
    <mergeCell ref="N532:P532"/>
    <mergeCell ref="N533:P533"/>
    <mergeCell ref="H574:J574"/>
    <mergeCell ref="K550:M550"/>
    <mergeCell ref="N451:P451"/>
    <mergeCell ref="B498:T499"/>
    <mergeCell ref="O428:Q428"/>
    <mergeCell ref="R557:T557"/>
    <mergeCell ref="B426:D426"/>
    <mergeCell ref="B427:D427"/>
    <mergeCell ref="V428:X428"/>
    <mergeCell ref="L265:N265"/>
    <mergeCell ref="U375:V375"/>
    <mergeCell ref="U358:V358"/>
    <mergeCell ref="K292:N292"/>
    <mergeCell ref="L266:N266"/>
    <mergeCell ref="K293:N293"/>
    <mergeCell ref="U359:V359"/>
    <mergeCell ref="K294:N294"/>
    <mergeCell ref="U369:V369"/>
    <mergeCell ref="U362:V362"/>
    <mergeCell ref="M398:Q398"/>
    <mergeCell ref="R399:V399"/>
    <mergeCell ref="W398:AB398"/>
    <mergeCell ref="O426:Q426"/>
    <mergeCell ref="O427:Q427"/>
    <mergeCell ref="Z428:AB428"/>
    <mergeCell ref="Q408:S408"/>
    <mergeCell ref="C267:E267"/>
    <mergeCell ref="Q413:S413"/>
    <mergeCell ref="L418:N418"/>
    <mergeCell ref="Q410:S410"/>
    <mergeCell ref="E284:J284"/>
    <mergeCell ref="L284:O284"/>
    <mergeCell ref="E285:J285"/>
    <mergeCell ref="L285:O285"/>
    <mergeCell ref="K290:N290"/>
    <mergeCell ref="K291:N291"/>
    <mergeCell ref="E310:T310"/>
    <mergeCell ref="J412:L412"/>
    <mergeCell ref="Q412:S412"/>
    <mergeCell ref="B398:G398"/>
    <mergeCell ref="B407:C407"/>
    <mergeCell ref="Q407:S407"/>
    <mergeCell ref="H399:L399"/>
    <mergeCell ref="M399:Q399"/>
    <mergeCell ref="Q409:S409"/>
    <mergeCell ref="B408:C408"/>
    <mergeCell ref="B399:G399"/>
    <mergeCell ref="B311:D311"/>
    <mergeCell ref="E311:T311"/>
    <mergeCell ref="H398:L398"/>
    <mergeCell ref="B351:D351"/>
    <mergeCell ref="B312:T331"/>
    <mergeCell ref="B310:D310"/>
    <mergeCell ref="B352:D352"/>
    <mergeCell ref="U368:V368"/>
    <mergeCell ref="X369:Z369"/>
    <mergeCell ref="X380:Z380"/>
    <mergeCell ref="B373:T389"/>
    <mergeCell ref="U377:V377"/>
    <mergeCell ref="X381:Z381"/>
    <mergeCell ref="U382:V382"/>
    <mergeCell ref="X385:Z385"/>
    <mergeCell ref="U361:V361"/>
    <mergeCell ref="E351:T351"/>
    <mergeCell ref="E352:T352"/>
    <mergeCell ref="U313:V313"/>
    <mergeCell ref="X313:Z313"/>
    <mergeCell ref="U314:V314"/>
    <mergeCell ref="X314:Z314"/>
    <mergeCell ref="X316:Z316"/>
    <mergeCell ref="U317:V317"/>
    <mergeCell ref="X317:Z317"/>
    <mergeCell ref="U318:V318"/>
    <mergeCell ref="X318:Z318"/>
    <mergeCell ref="X334:Z334"/>
    <mergeCell ref="X336:Z336"/>
    <mergeCell ref="L282:O282"/>
    <mergeCell ref="E283:J283"/>
    <mergeCell ref="L283:O283"/>
    <mergeCell ref="Z285:AB285"/>
    <mergeCell ref="S290:U290"/>
    <mergeCell ref="U355:V355"/>
    <mergeCell ref="X355:Z355"/>
    <mergeCell ref="X357:Z357"/>
    <mergeCell ref="X358:Z358"/>
    <mergeCell ref="B353:T372"/>
    <mergeCell ref="U354:V354"/>
    <mergeCell ref="X354:Z354"/>
    <mergeCell ref="X361:Z361"/>
    <mergeCell ref="Z294:AB294"/>
    <mergeCell ref="U356:V356"/>
    <mergeCell ref="X356:Z356"/>
    <mergeCell ref="U357:V357"/>
    <mergeCell ref="T293:W293"/>
    <mergeCell ref="T294:W294"/>
    <mergeCell ref="U351:AB352"/>
    <mergeCell ref="U315:V315"/>
    <mergeCell ref="X315:Z315"/>
    <mergeCell ref="U316:V316"/>
    <mergeCell ref="X362:Z362"/>
    <mergeCell ref="B278:G278"/>
    <mergeCell ref="H278:N278"/>
    <mergeCell ref="O278:U278"/>
    <mergeCell ref="H266:J266"/>
    <mergeCell ref="F254:G254"/>
    <mergeCell ref="G267:I267"/>
    <mergeCell ref="J259:L259"/>
    <mergeCell ref="P267:R267"/>
    <mergeCell ref="B279:G279"/>
    <mergeCell ref="H279:N279"/>
    <mergeCell ref="O279:U279"/>
    <mergeCell ref="T267:V267"/>
    <mergeCell ref="H265:J265"/>
    <mergeCell ref="E266:F266"/>
    <mergeCell ref="N262:P262"/>
    <mergeCell ref="R262:T262"/>
    <mergeCell ref="T230:U230"/>
    <mergeCell ref="V230:Z230"/>
    <mergeCell ref="AA230:AB230"/>
    <mergeCell ref="T231:U232"/>
    <mergeCell ref="V231:Z232"/>
    <mergeCell ref="Z259:AB259"/>
    <mergeCell ref="B250:D250"/>
    <mergeCell ref="I254:K254"/>
    <mergeCell ref="AA231:AB232"/>
    <mergeCell ref="V236:Z236"/>
    <mergeCell ref="Z252:AB252"/>
    <mergeCell ref="AA236:AB236"/>
    <mergeCell ref="T237:U237"/>
    <mergeCell ref="V237:Z237"/>
    <mergeCell ref="AA237:AB237"/>
    <mergeCell ref="T242:U242"/>
    <mergeCell ref="V242:Z242"/>
    <mergeCell ref="T241:U241"/>
    <mergeCell ref="V241:Z241"/>
    <mergeCell ref="V239:Z239"/>
    <mergeCell ref="AA239:AB239"/>
    <mergeCell ref="T240:U240"/>
    <mergeCell ref="V240:Z240"/>
    <mergeCell ref="X250:AA250"/>
    <mergeCell ref="T228:U228"/>
    <mergeCell ref="V228:Z228"/>
    <mergeCell ref="AA228:AB228"/>
    <mergeCell ref="T229:U229"/>
    <mergeCell ref="V229:Z229"/>
    <mergeCell ref="AA229:AB229"/>
    <mergeCell ref="B235:S235"/>
    <mergeCell ref="T235:AB235"/>
    <mergeCell ref="T217:U217"/>
    <mergeCell ref="V217:Z217"/>
    <mergeCell ref="AA217:AB217"/>
    <mergeCell ref="T218:U219"/>
    <mergeCell ref="V218:Z219"/>
    <mergeCell ref="AA218:AB219"/>
    <mergeCell ref="B222:S222"/>
    <mergeCell ref="T222:AB222"/>
    <mergeCell ref="B223:S232"/>
    <mergeCell ref="T223:U223"/>
    <mergeCell ref="V223:Z223"/>
    <mergeCell ref="AA223:AB223"/>
    <mergeCell ref="T224:U224"/>
    <mergeCell ref="V224:Z224"/>
    <mergeCell ref="AA224:AB224"/>
    <mergeCell ref="T225:U225"/>
    <mergeCell ref="V225:Z225"/>
    <mergeCell ref="AA225:AB225"/>
    <mergeCell ref="T226:U226"/>
    <mergeCell ref="V226:Z226"/>
    <mergeCell ref="AA226:AB226"/>
    <mergeCell ref="T227:U227"/>
    <mergeCell ref="V227:Z227"/>
    <mergeCell ref="AA227:AB227"/>
    <mergeCell ref="B209:S209"/>
    <mergeCell ref="T209:AB209"/>
    <mergeCell ref="B210:S219"/>
    <mergeCell ref="T210:U210"/>
    <mergeCell ref="V210:Z210"/>
    <mergeCell ref="AA210:AB210"/>
    <mergeCell ref="T211:U211"/>
    <mergeCell ref="V211:Z211"/>
    <mergeCell ref="AA211:AB211"/>
    <mergeCell ref="T212:U212"/>
    <mergeCell ref="V212:Z212"/>
    <mergeCell ref="AA212:AB212"/>
    <mergeCell ref="T213:U213"/>
    <mergeCell ref="V213:Z213"/>
    <mergeCell ref="AA213:AB213"/>
    <mergeCell ref="T214:U214"/>
    <mergeCell ref="V214:Z214"/>
    <mergeCell ref="AA214:AB214"/>
    <mergeCell ref="T215:U215"/>
    <mergeCell ref="V215:Z215"/>
    <mergeCell ref="AA215:AB215"/>
    <mergeCell ref="T216:U216"/>
    <mergeCell ref="V216:Z216"/>
    <mergeCell ref="AA216:AB216"/>
    <mergeCell ref="V202:Z202"/>
    <mergeCell ref="AA202:AB202"/>
    <mergeCell ref="T203:U203"/>
    <mergeCell ref="V203:Z203"/>
    <mergeCell ref="AA203:AB203"/>
    <mergeCell ref="T204:U204"/>
    <mergeCell ref="V204:Z204"/>
    <mergeCell ref="AA204:AB204"/>
    <mergeCell ref="T205:U206"/>
    <mergeCell ref="V205:Z206"/>
    <mergeCell ref="AA205:AB206"/>
    <mergeCell ref="T191:U191"/>
    <mergeCell ref="V191:Z191"/>
    <mergeCell ref="AA191:AB191"/>
    <mergeCell ref="T192:U193"/>
    <mergeCell ref="V192:Z193"/>
    <mergeCell ref="AA192:AB193"/>
    <mergeCell ref="B196:S196"/>
    <mergeCell ref="T196:AB196"/>
    <mergeCell ref="B197:S206"/>
    <mergeCell ref="T197:U197"/>
    <mergeCell ref="V197:Z197"/>
    <mergeCell ref="AA197:AB197"/>
    <mergeCell ref="T198:U198"/>
    <mergeCell ref="AA198:AB198"/>
    <mergeCell ref="T199:U199"/>
    <mergeCell ref="V199:Z199"/>
    <mergeCell ref="AA199:AB199"/>
    <mergeCell ref="T200:U200"/>
    <mergeCell ref="V200:Z200"/>
    <mergeCell ref="AA200:AB200"/>
    <mergeCell ref="T201:U201"/>
    <mergeCell ref="V201:Z201"/>
    <mergeCell ref="AA201:AB201"/>
    <mergeCell ref="T202:U202"/>
    <mergeCell ref="V179:Z180"/>
    <mergeCell ref="AA179:AB180"/>
    <mergeCell ref="B183:S183"/>
    <mergeCell ref="T183:AB183"/>
    <mergeCell ref="B184:S193"/>
    <mergeCell ref="T184:U184"/>
    <mergeCell ref="V184:Z184"/>
    <mergeCell ref="AA184:AB184"/>
    <mergeCell ref="T185:U185"/>
    <mergeCell ref="T186:U186"/>
    <mergeCell ref="V186:Z186"/>
    <mergeCell ref="AA186:AB186"/>
    <mergeCell ref="T187:U187"/>
    <mergeCell ref="V187:Z187"/>
    <mergeCell ref="AA187:AB187"/>
    <mergeCell ref="T188:U188"/>
    <mergeCell ref="V188:Z188"/>
    <mergeCell ref="AA188:AB188"/>
    <mergeCell ref="T189:U189"/>
    <mergeCell ref="V189:Z189"/>
    <mergeCell ref="AA189:AB189"/>
    <mergeCell ref="T190:U190"/>
    <mergeCell ref="V190:Z190"/>
    <mergeCell ref="AA190:AB190"/>
    <mergeCell ref="B171:S180"/>
    <mergeCell ref="T171:U171"/>
    <mergeCell ref="V171:Z171"/>
    <mergeCell ref="AA171:AB171"/>
    <mergeCell ref="T172:U172"/>
    <mergeCell ref="T173:U173"/>
    <mergeCell ref="V173:Z173"/>
    <mergeCell ref="AA173:AB173"/>
    <mergeCell ref="T174:U174"/>
    <mergeCell ref="V174:Z174"/>
    <mergeCell ref="AA174:AB174"/>
    <mergeCell ref="T175:U175"/>
    <mergeCell ref="V175:Z175"/>
    <mergeCell ref="AA175:AB175"/>
    <mergeCell ref="T176:U176"/>
    <mergeCell ref="V176:Z176"/>
    <mergeCell ref="AA176:AB176"/>
    <mergeCell ref="T177:U177"/>
    <mergeCell ref="V177:Z177"/>
    <mergeCell ref="AA177:AB177"/>
    <mergeCell ref="T178:U178"/>
    <mergeCell ref="V178:Z178"/>
    <mergeCell ref="AA178:AB178"/>
    <mergeCell ref="T179:U180"/>
    <mergeCell ref="AA164:AB164"/>
    <mergeCell ref="T165:U165"/>
    <mergeCell ref="V165:Z165"/>
    <mergeCell ref="AA165:AB165"/>
    <mergeCell ref="T166:U167"/>
    <mergeCell ref="V166:Z167"/>
    <mergeCell ref="AA166:AB167"/>
    <mergeCell ref="B170:S170"/>
    <mergeCell ref="T170:AB170"/>
    <mergeCell ref="T139:U139"/>
    <mergeCell ref="V139:Z139"/>
    <mergeCell ref="AA139:AB139"/>
    <mergeCell ref="T140:U141"/>
    <mergeCell ref="V140:Z141"/>
    <mergeCell ref="AA140:AB141"/>
    <mergeCell ref="B157:S157"/>
    <mergeCell ref="T157:AB157"/>
    <mergeCell ref="B158:S167"/>
    <mergeCell ref="T158:U158"/>
    <mergeCell ref="V158:Z158"/>
    <mergeCell ref="AA158:AB158"/>
    <mergeCell ref="T159:U159"/>
    <mergeCell ref="V159:Z159"/>
    <mergeCell ref="AA159:AB159"/>
    <mergeCell ref="T160:U160"/>
    <mergeCell ref="T162:U162"/>
    <mergeCell ref="V162:Z162"/>
    <mergeCell ref="AA162:AB162"/>
    <mergeCell ref="T163:U163"/>
    <mergeCell ref="V163:Z163"/>
    <mergeCell ref="AA163:AB163"/>
    <mergeCell ref="T164:U164"/>
    <mergeCell ref="V164:Z164"/>
    <mergeCell ref="B131:S131"/>
    <mergeCell ref="T131:AB131"/>
    <mergeCell ref="B132:S141"/>
    <mergeCell ref="T132:U132"/>
    <mergeCell ref="V132:Z132"/>
    <mergeCell ref="AA132:AB132"/>
    <mergeCell ref="T133:U133"/>
    <mergeCell ref="V133:Z133"/>
    <mergeCell ref="AA133:AB133"/>
    <mergeCell ref="T134:U134"/>
    <mergeCell ref="V134:Z134"/>
    <mergeCell ref="AA134:AB134"/>
    <mergeCell ref="T135:U135"/>
    <mergeCell ref="V135:Z135"/>
    <mergeCell ref="AA135:AB135"/>
    <mergeCell ref="T136:U136"/>
    <mergeCell ref="V136:Z136"/>
    <mergeCell ref="AA136:AB136"/>
    <mergeCell ref="T137:U137"/>
    <mergeCell ref="V137:Z137"/>
    <mergeCell ref="AA137:AB137"/>
    <mergeCell ref="T138:U138"/>
    <mergeCell ref="V138:Z138"/>
    <mergeCell ref="AA138:AB138"/>
    <mergeCell ref="P101:Q101"/>
    <mergeCell ref="R101:S101"/>
    <mergeCell ref="T101:V101"/>
    <mergeCell ref="W101:Y101"/>
    <mergeCell ref="W97:Y98"/>
    <mergeCell ref="B8:F10"/>
    <mergeCell ref="Z101:AB101"/>
    <mergeCell ref="B100:C101"/>
    <mergeCell ref="W100:Y100"/>
    <mergeCell ref="Z100:AB100"/>
    <mergeCell ref="D101:E101"/>
    <mergeCell ref="V10:Y10"/>
    <mergeCell ref="F101:G101"/>
    <mergeCell ref="H101:K101"/>
    <mergeCell ref="L101:O101"/>
    <mergeCell ref="B97:E98"/>
    <mergeCell ref="F97:G98"/>
    <mergeCell ref="H97:K98"/>
    <mergeCell ref="L97:O98"/>
    <mergeCell ref="P97:Q98"/>
    <mergeCell ref="R97:S98"/>
    <mergeCell ref="T97:V98"/>
    <mergeCell ref="Z97:AB98"/>
    <mergeCell ref="D100:E100"/>
    <mergeCell ref="F100:G100"/>
    <mergeCell ref="H100:K100"/>
    <mergeCell ref="L100:O100"/>
    <mergeCell ref="P100:Q100"/>
    <mergeCell ref="R100:S100"/>
    <mergeCell ref="T100:V100"/>
    <mergeCell ref="B75:D75"/>
    <mergeCell ref="E75:F75"/>
    <mergeCell ref="G75:I75"/>
    <mergeCell ref="J75:M75"/>
    <mergeCell ref="N75:P75"/>
    <mergeCell ref="Q75:R75"/>
    <mergeCell ref="S75:U75"/>
    <mergeCell ref="V75:Y75"/>
    <mergeCell ref="Z75:AB75"/>
    <mergeCell ref="B72:D73"/>
    <mergeCell ref="E72:P72"/>
    <mergeCell ref="Q72:AB72"/>
    <mergeCell ref="E73:F73"/>
    <mergeCell ref="G73:I73"/>
    <mergeCell ref="J73:M73"/>
    <mergeCell ref="S60:U60"/>
    <mergeCell ref="V60:Y60"/>
    <mergeCell ref="V73:Y73"/>
    <mergeCell ref="Z73:AB73"/>
    <mergeCell ref="N73:P73"/>
    <mergeCell ref="Q60:R60"/>
    <mergeCell ref="Q58:R58"/>
    <mergeCell ref="S58:U58"/>
    <mergeCell ref="Q73:R73"/>
    <mergeCell ref="S73:U73"/>
    <mergeCell ref="N60:P60"/>
    <mergeCell ref="J60:M60"/>
    <mergeCell ref="E14:F14"/>
    <mergeCell ref="Q57:AB57"/>
    <mergeCell ref="Z60:AB60"/>
    <mergeCell ref="V58:Y58"/>
    <mergeCell ref="Z58:AB58"/>
    <mergeCell ref="N58:P58"/>
    <mergeCell ref="E40:F40"/>
    <mergeCell ref="Q38:R38"/>
    <mergeCell ref="Q35:R36"/>
    <mergeCell ref="B13:D14"/>
    <mergeCell ref="E13:F13"/>
    <mergeCell ref="B60:D60"/>
    <mergeCell ref="E60:F60"/>
    <mergeCell ref="G60:I60"/>
    <mergeCell ref="Z13:AB13"/>
    <mergeCell ref="Z14:AB14"/>
    <mergeCell ref="X43:Z43"/>
    <mergeCell ref="R32:T32"/>
    <mergeCell ref="Y35:AB36"/>
    <mergeCell ref="S38:T38"/>
    <mergeCell ref="U38:X38"/>
    <mergeCell ref="Y38:AB38"/>
    <mergeCell ref="Q34:AB34"/>
    <mergeCell ref="U35:X36"/>
    <mergeCell ref="G42:T42"/>
    <mergeCell ref="X41:Z41"/>
    <mergeCell ref="S35:T36"/>
    <mergeCell ref="C26:D26"/>
    <mergeCell ref="R29:T29"/>
    <mergeCell ref="R30:T30"/>
    <mergeCell ref="R31:T31"/>
    <mergeCell ref="E58:F58"/>
    <mergeCell ref="G58:I58"/>
    <mergeCell ref="B34:D36"/>
    <mergeCell ref="E34:P34"/>
    <mergeCell ref="B57:D58"/>
    <mergeCell ref="E57:P57"/>
    <mergeCell ref="B38:D38"/>
    <mergeCell ref="E38:F38"/>
    <mergeCell ref="G38:H38"/>
    <mergeCell ref="I38:L38"/>
    <mergeCell ref="M38:P38"/>
    <mergeCell ref="E35:F36"/>
    <mergeCell ref="G35:H36"/>
    <mergeCell ref="I35:L36"/>
    <mergeCell ref="M35:P36"/>
    <mergeCell ref="J58:M58"/>
    <mergeCell ref="W116:Y116"/>
    <mergeCell ref="Z116:AA116"/>
    <mergeCell ref="B123:G123"/>
    <mergeCell ref="J123:L123"/>
    <mergeCell ref="M123:N123"/>
    <mergeCell ref="O123:T123"/>
    <mergeCell ref="W123:Y123"/>
    <mergeCell ref="Z123:AA123"/>
    <mergeCell ref="Y107:AB107"/>
    <mergeCell ref="B109:E109"/>
    <mergeCell ref="F109:I109"/>
    <mergeCell ref="J109:N109"/>
    <mergeCell ref="O109:S109"/>
    <mergeCell ref="T109:X109"/>
    <mergeCell ref="Y109:AB109"/>
    <mergeCell ref="B107:E107"/>
    <mergeCell ref="F107:I107"/>
    <mergeCell ref="J107:N107"/>
    <mergeCell ref="O107:S107"/>
    <mergeCell ref="T107:X107"/>
    <mergeCell ref="W125:Y125"/>
    <mergeCell ref="Z125:AA125"/>
    <mergeCell ref="B124:G124"/>
    <mergeCell ref="J124:L124"/>
    <mergeCell ref="M124:N124"/>
    <mergeCell ref="O124:T124"/>
    <mergeCell ref="W124:Y124"/>
    <mergeCell ref="Z124:AA124"/>
    <mergeCell ref="B117:G117"/>
    <mergeCell ref="J117:L117"/>
    <mergeCell ref="M117:N117"/>
    <mergeCell ref="O117:T117"/>
    <mergeCell ref="W117:Y117"/>
    <mergeCell ref="Z117:AA117"/>
    <mergeCell ref="B144:S144"/>
    <mergeCell ref="T144:AB144"/>
    <mergeCell ref="B145:S154"/>
    <mergeCell ref="T145:U145"/>
    <mergeCell ref="V145:Z145"/>
    <mergeCell ref="AA145:AB145"/>
    <mergeCell ref="T146:U146"/>
    <mergeCell ref="V146:Z146"/>
    <mergeCell ref="AA146:AB146"/>
    <mergeCell ref="T147:U147"/>
    <mergeCell ref="AA153:AB154"/>
    <mergeCell ref="AA151:AB151"/>
    <mergeCell ref="V147:Z147"/>
    <mergeCell ref="AA147:AB147"/>
    <mergeCell ref="T148:U148"/>
    <mergeCell ref="V148:Z148"/>
    <mergeCell ref="AA148:AB148"/>
    <mergeCell ref="T149:U149"/>
    <mergeCell ref="V149:Z149"/>
    <mergeCell ref="AA149:AB149"/>
    <mergeCell ref="Z8:AB10"/>
    <mergeCell ref="J13:M13"/>
    <mergeCell ref="J14:M14"/>
    <mergeCell ref="N13:Q13"/>
    <mergeCell ref="N14:Q14"/>
    <mergeCell ref="Z542:AB542"/>
    <mergeCell ref="S545:U545"/>
    <mergeCell ref="Z684:AB684"/>
    <mergeCell ref="S551:U551"/>
    <mergeCell ref="S679:U679"/>
    <mergeCell ref="Z632:AB632"/>
    <mergeCell ref="Z622:AB622"/>
    <mergeCell ref="Z293:AB293"/>
    <mergeCell ref="AA240:AB240"/>
    <mergeCell ref="AA241:AB241"/>
    <mergeCell ref="V152:Z152"/>
    <mergeCell ref="AA152:AB152"/>
    <mergeCell ref="V172:Z172"/>
    <mergeCell ref="AA172:AB172"/>
    <mergeCell ref="V185:Z185"/>
    <mergeCell ref="AA185:AB185"/>
    <mergeCell ref="V198:Z198"/>
    <mergeCell ref="T153:U154"/>
    <mergeCell ref="V153:Z154"/>
    <mergeCell ref="Z260:AB260"/>
    <mergeCell ref="Z265:AB265"/>
    <mergeCell ref="R260:T260"/>
    <mergeCell ref="T243:U243"/>
    <mergeCell ref="E250:T250"/>
    <mergeCell ref="AA243:AB243"/>
    <mergeCell ref="AA244:AB245"/>
    <mergeCell ref="R9:Y9"/>
    <mergeCell ref="J9:Q9"/>
    <mergeCell ref="G8:I10"/>
    <mergeCell ref="G13:I14"/>
    <mergeCell ref="V14:Y14"/>
    <mergeCell ref="R14:U14"/>
    <mergeCell ref="V13:Y13"/>
    <mergeCell ref="J8:Y8"/>
    <mergeCell ref="R10:U10"/>
    <mergeCell ref="N10:Q10"/>
    <mergeCell ref="J10:M10"/>
    <mergeCell ref="R13:U13"/>
    <mergeCell ref="E252:R252"/>
    <mergeCell ref="T252:V252"/>
    <mergeCell ref="T244:U245"/>
    <mergeCell ref="V244:Z245"/>
    <mergeCell ref="V238:Z238"/>
    <mergeCell ref="V243:Z243"/>
    <mergeCell ref="T238:U238"/>
    <mergeCell ref="AA242:AB242"/>
    <mergeCell ref="AA238:AB238"/>
    <mergeCell ref="T239:U239"/>
    <mergeCell ref="G54:I54"/>
    <mergeCell ref="G55:I55"/>
    <mergeCell ref="G69:I69"/>
    <mergeCell ref="G70:I70"/>
    <mergeCell ref="B236:S245"/>
    <mergeCell ref="B116:G116"/>
    <mergeCell ref="J116:L116"/>
    <mergeCell ref="M116:N116"/>
    <mergeCell ref="O116:T116"/>
    <mergeCell ref="V160:Z160"/>
    <mergeCell ref="AA160:AB160"/>
    <mergeCell ref="T161:U161"/>
    <mergeCell ref="V161:Z161"/>
    <mergeCell ref="AA161:AB161"/>
    <mergeCell ref="T150:U150"/>
    <mergeCell ref="V150:Z150"/>
    <mergeCell ref="AA150:AB150"/>
    <mergeCell ref="T151:U151"/>
    <mergeCell ref="V151:Z151"/>
    <mergeCell ref="B529:C529"/>
    <mergeCell ref="J529:L529"/>
    <mergeCell ref="T236:U236"/>
    <mergeCell ref="N259:P259"/>
    <mergeCell ref="R259:T259"/>
    <mergeCell ref="T152:U152"/>
    <mergeCell ref="E265:F265"/>
    <mergeCell ref="N260:P260"/>
    <mergeCell ref="B125:G125"/>
    <mergeCell ref="J125:L125"/>
    <mergeCell ref="M125:N125"/>
    <mergeCell ref="O125:T125"/>
    <mergeCell ref="Q414:S414"/>
    <mergeCell ref="D526:E526"/>
    <mergeCell ref="K299:N299"/>
    <mergeCell ref="S299:U299"/>
    <mergeCell ref="T302:W302"/>
    <mergeCell ref="K300:N300"/>
    <mergeCell ref="K301:N301"/>
    <mergeCell ref="K302:N302"/>
    <mergeCell ref="K303:N303"/>
    <mergeCell ref="T303:W303"/>
    <mergeCell ref="K458:M458"/>
    <mergeCell ref="W252:Y252"/>
    <mergeCell ref="Z717:AB717"/>
    <mergeCell ref="T717:U717"/>
    <mergeCell ref="W680:Y680"/>
    <mergeCell ref="Z687:AB687"/>
    <mergeCell ref="M712:O712"/>
    <mergeCell ref="P700:R700"/>
    <mergeCell ref="P701:R701"/>
    <mergeCell ref="O687:Q687"/>
    <mergeCell ref="V697:X697"/>
    <mergeCell ref="Z697:AB697"/>
    <mergeCell ref="Z714:AB714"/>
    <mergeCell ref="Z694:AB694"/>
    <mergeCell ref="Z262:AB262"/>
    <mergeCell ref="U478:V478"/>
    <mergeCell ref="X478:Z478"/>
    <mergeCell ref="Z707:AB707"/>
    <mergeCell ref="V278:AB278"/>
    <mergeCell ref="Z290:AB290"/>
    <mergeCell ref="X359:Z359"/>
    <mergeCell ref="U360:V360"/>
    <mergeCell ref="X502:Z502"/>
    <mergeCell ref="S694:U694"/>
    <mergeCell ref="V279:AB279"/>
    <mergeCell ref="U363:V363"/>
    <mergeCell ref="X363:Z363"/>
    <mergeCell ref="X365:Z365"/>
    <mergeCell ref="U364:V364"/>
    <mergeCell ref="X364:Z364"/>
    <mergeCell ref="U365:V365"/>
    <mergeCell ref="X375:Z375"/>
    <mergeCell ref="U376:V376"/>
    <mergeCell ref="X376:Z376"/>
    <mergeCell ref="X382:Z382"/>
    <mergeCell ref="U366:V366"/>
    <mergeCell ref="U367:V367"/>
    <mergeCell ref="U381:V381"/>
    <mergeCell ref="X479:Z479"/>
    <mergeCell ref="H687:J687"/>
    <mergeCell ref="U477:V477"/>
    <mergeCell ref="Z602:AB602"/>
    <mergeCell ref="J414:L414"/>
    <mergeCell ref="U503:V503"/>
    <mergeCell ref="J524:L524"/>
    <mergeCell ref="K540:M540"/>
    <mergeCell ref="W437:Y437"/>
    <mergeCell ref="O429:Q429"/>
    <mergeCell ref="O541:Q541"/>
    <mergeCell ref="N622:Q622"/>
    <mergeCell ref="X503:Z503"/>
    <mergeCell ref="U504:V504"/>
    <mergeCell ref="Z540:AB540"/>
    <mergeCell ref="Z541:AB541"/>
    <mergeCell ref="Z429:AB429"/>
    <mergeCell ref="Q440:S440"/>
    <mergeCell ref="P432:R432"/>
    <mergeCell ref="W439:Y439"/>
    <mergeCell ref="Q438:S438"/>
    <mergeCell ref="Q437:U437"/>
    <mergeCell ref="K542:M542"/>
    <mergeCell ref="Z454:AB454"/>
    <mergeCell ref="AY555:BA555"/>
    <mergeCell ref="AY556:BA556"/>
    <mergeCell ref="AV523:AX523"/>
    <mergeCell ref="AP525:AQ525"/>
    <mergeCell ref="S681:U681"/>
    <mergeCell ref="S678:U678"/>
    <mergeCell ref="S672:U672"/>
    <mergeCell ref="S673:U673"/>
    <mergeCell ref="S675:U675"/>
    <mergeCell ref="S674:U674"/>
    <mergeCell ref="Z635:AB635"/>
    <mergeCell ref="V571:X571"/>
    <mergeCell ref="Z605:AB605"/>
    <mergeCell ref="U622:V622"/>
    <mergeCell ref="Z570:AB570"/>
    <mergeCell ref="W570:Y570"/>
    <mergeCell ref="S548:U548"/>
    <mergeCell ref="R556:T556"/>
    <mergeCell ref="Z566:AB566"/>
    <mergeCell ref="K547:M547"/>
    <mergeCell ref="BI548:BK548"/>
    <mergeCell ref="BH549:BJ549"/>
    <mergeCell ref="BC551:BE551"/>
    <mergeCell ref="AT552:AV552"/>
    <mergeCell ref="AQ538:AS538"/>
    <mergeCell ref="AW538:AY538"/>
    <mergeCell ref="BB553:BD553"/>
    <mergeCell ref="BB554:BD554"/>
    <mergeCell ref="AW539:AY539"/>
    <mergeCell ref="AQ540:AS540"/>
    <mergeCell ref="BE540:BG540"/>
    <mergeCell ref="AY548:BA548"/>
    <mergeCell ref="K459:M459"/>
    <mergeCell ref="E545:G545"/>
    <mergeCell ref="E541:G541"/>
    <mergeCell ref="D532:E532"/>
    <mergeCell ref="L532:M532"/>
    <mergeCell ref="D533:E533"/>
    <mergeCell ref="L533:M533"/>
    <mergeCell ref="F532:H532"/>
    <mergeCell ref="F533:H533"/>
    <mergeCell ref="L434:N434"/>
    <mergeCell ref="U319:V319"/>
    <mergeCell ref="X319:Z319"/>
    <mergeCell ref="Z430:AB430"/>
    <mergeCell ref="O430:Q430"/>
    <mergeCell ref="V430:X430"/>
    <mergeCell ref="W399:AB399"/>
    <mergeCell ref="E548:G548"/>
    <mergeCell ref="Z459:AB459"/>
    <mergeCell ref="L460:N460"/>
    <mergeCell ref="S460:U460"/>
    <mergeCell ref="Z460:AB460"/>
    <mergeCell ref="X477:Z477"/>
    <mergeCell ref="S459:U459"/>
    <mergeCell ref="U474:AB475"/>
    <mergeCell ref="U498:AB499"/>
    <mergeCell ref="B500:T519"/>
    <mergeCell ref="U501:V501"/>
    <mergeCell ref="X501:Z501"/>
    <mergeCell ref="U502:V502"/>
    <mergeCell ref="G461:K461"/>
    <mergeCell ref="R461:T461"/>
    <mergeCell ref="R462:T462"/>
    <mergeCell ref="R463:U463"/>
    <mergeCell ref="B1:H1"/>
    <mergeCell ref="I1:N1"/>
    <mergeCell ref="G635:J635"/>
    <mergeCell ref="U380:V380"/>
    <mergeCell ref="U385:V385"/>
    <mergeCell ref="R398:V398"/>
    <mergeCell ref="N454:P454"/>
    <mergeCell ref="U454:W454"/>
    <mergeCell ref="V429:X429"/>
    <mergeCell ref="L433:N433"/>
    <mergeCell ref="G587:I587"/>
    <mergeCell ref="L588:N588"/>
    <mergeCell ref="K593:M593"/>
    <mergeCell ref="M570:O570"/>
    <mergeCell ref="P575:R575"/>
    <mergeCell ref="P576:R576"/>
    <mergeCell ref="M577:O577"/>
    <mergeCell ref="M578:O578"/>
    <mergeCell ref="E551:G551"/>
    <mergeCell ref="M566:O566"/>
    <mergeCell ref="X360:Z360"/>
    <mergeCell ref="X367:Z367"/>
    <mergeCell ref="X368:Z368"/>
    <mergeCell ref="J413:L413"/>
  </mergeCells>
  <phoneticPr fontId="23" type="noConversion"/>
  <conditionalFormatting sqref="Z697:AB697 Z707:AB707 Z717:AB717 Z694:AB694 Z684:AB690 Z622:AB622 Z635:AB635 Z599:AB599 Z602:AB602 Z570:AB570 Z566:AB566 Z540:AB543 Z605:AB605 Z739:AB740 Z459:AB460 Z451:AB452 AA428:AB428 Z428:Z430 Z448:AB448 Z293:AB294 Z265:AB267 Z259:AB260 Z262:AB262">
    <cfRule type="containsText" dxfId="3" priority="44" stopIfTrue="1" operator="containsText" text="NG">
      <formula>NOT(ISERROR(SEARCH("NG",Z259)))</formula>
    </cfRule>
  </conditionalFormatting>
  <conditionalFormatting sqref="V412:V414">
    <cfRule type="containsText" dxfId="2" priority="9" stopIfTrue="1" operator="containsText" text="필요없음">
      <formula>NOT(ISERROR(SEARCH("필요없음",V412)))</formula>
    </cfRule>
  </conditionalFormatting>
  <conditionalFormatting sqref="S304:S305">
    <cfRule type="containsText" dxfId="1" priority="4" stopIfTrue="1" operator="containsText" text="내진설계">
      <formula>NOT(ISERROR(SEARCH("내진설계",S304)))</formula>
    </cfRule>
  </conditionalFormatting>
  <conditionalFormatting sqref="Z454:AB454">
    <cfRule type="containsText" dxfId="0" priority="1" stopIfTrue="1" operator="containsText" text="NG">
      <formula>NOT(ISERROR(SEARCH("NG",Z454)))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186</vt:i4>
      </vt:variant>
    </vt:vector>
  </HeadingPairs>
  <TitlesOfParts>
    <vt:vector size="189" baseType="lpstr">
      <vt:lpstr>기본정보</vt:lpstr>
      <vt:lpstr>Summary</vt:lpstr>
      <vt:lpstr>Detail_Column</vt:lpstr>
      <vt:lpstr>_2_ShearStrength02</vt:lpstr>
      <vt:lpstr>_3_1_1_Memberforce</vt:lpstr>
      <vt:lpstr>_3_1_2_BalanceState</vt:lpstr>
      <vt:lpstr>_3_1_3_SectionCheck</vt:lpstr>
      <vt:lpstr>_3_1_3_SectionCheck_2</vt:lpstr>
      <vt:lpstr>_3_1_3_SectionCheck_2_01</vt:lpstr>
      <vt:lpstr>_3_1_3_SectionCheck_2_02</vt:lpstr>
      <vt:lpstr>_3_DeepRebar</vt:lpstr>
      <vt:lpstr>Alpha_cc_case01</vt:lpstr>
      <vt:lpstr>Alpha_cc_case02</vt:lpstr>
      <vt:lpstr>Alpha_cc_case03</vt:lpstr>
      <vt:lpstr>Alpha_cc_case04</vt:lpstr>
      <vt:lpstr>Alpha_cc_case05</vt:lpstr>
      <vt:lpstr>Check_circle</vt:lpstr>
      <vt:lpstr>Check_Vcd_circle</vt:lpstr>
      <vt:lpstr>Check_Vcd_y</vt:lpstr>
      <vt:lpstr>Check_Vcd_z</vt:lpstr>
      <vt:lpstr>Check_Vcd01</vt:lpstr>
      <vt:lpstr>Check_Vcd02</vt:lpstr>
      <vt:lpstr>Check_Vd_circle</vt:lpstr>
      <vt:lpstr>Check_Vd_y</vt:lpstr>
      <vt:lpstr>Check_Vd_z</vt:lpstr>
      <vt:lpstr>Check_Vd00</vt:lpstr>
      <vt:lpstr>Check_Vd01</vt:lpstr>
      <vt:lpstr>Check_Vd02</vt:lpstr>
      <vt:lpstr>Check_Y_Axis</vt:lpstr>
      <vt:lpstr>Check_Z_Axis</vt:lpstr>
      <vt:lpstr>CriticalLoad</vt:lpstr>
      <vt:lpstr>CriticalLoad_ref</vt:lpstr>
      <vt:lpstr>CriticalLoad_Table</vt:lpstr>
      <vt:lpstr>CriticalLoad_Table_Header</vt:lpstr>
      <vt:lpstr>DeepRebar_Area_Rec</vt:lpstr>
      <vt:lpstr>DeepRebar_Area_Round</vt:lpstr>
      <vt:lpstr>DeepRebar_Dia</vt:lpstr>
      <vt:lpstr>DeepRebar_Distance</vt:lpstr>
      <vt:lpstr>Design_Vu</vt:lpstr>
      <vt:lpstr>DesignCodeTitle</vt:lpstr>
      <vt:lpstr>DesignCondition</vt:lpstr>
      <vt:lpstr>DgnCode</vt:lpstr>
      <vt:lpstr>ExceptEndArea_ShearRebar_Check</vt:lpstr>
      <vt:lpstr>F_DeepRebar_Area_Rec</vt:lpstr>
      <vt:lpstr>F_DeepRebar_Area_Round</vt:lpstr>
      <vt:lpstr>F_ShearStrength_Circle</vt:lpstr>
      <vt:lpstr>F_ShearStrength_k01</vt:lpstr>
      <vt:lpstr>F_ShearStrength_k02</vt:lpstr>
      <vt:lpstr>F_ShearStrength_Vc</vt:lpstr>
      <vt:lpstr>F_ShearStrength_Vny</vt:lpstr>
      <vt:lpstr>F_ShearStrength_Vnz</vt:lpstr>
      <vt:lpstr>F_ShearStrength_Vp</vt:lpstr>
      <vt:lpstr>Flexibility_Limit</vt:lpstr>
      <vt:lpstr>Flexibility01</vt:lpstr>
      <vt:lpstr>Flexibility02</vt:lpstr>
      <vt:lpstr>Ignor_Vd_Check</vt:lpstr>
      <vt:lpstr>Interaction_Factor01</vt:lpstr>
      <vt:lpstr>Interaction_Factor02</vt:lpstr>
      <vt:lpstr>Lateral_rebar</vt:lpstr>
      <vt:lpstr>Lateral_rebar_DiaCheck</vt:lpstr>
      <vt:lpstr>Lateral_rebar_DistCheck</vt:lpstr>
      <vt:lpstr>Detail_Column!Lateral_rebar_DistCheck_Circle</vt:lpstr>
      <vt:lpstr>LateralFixed</vt:lpstr>
      <vt:lpstr>MagnifiedMoment</vt:lpstr>
      <vt:lpstr>MagnifiedMoment_Table</vt:lpstr>
      <vt:lpstr>MagnifiedMoment_Table_Header</vt:lpstr>
      <vt:lpstr>Material</vt:lpstr>
      <vt:lpstr>MemberForce_Summary_Table</vt:lpstr>
      <vt:lpstr>MemberForce_Summary_Table_Header</vt:lpstr>
      <vt:lpstr>Memberforce_Table</vt:lpstr>
      <vt:lpstr>Memberforce_Table_Header</vt:lpstr>
      <vt:lpstr>notDesigned</vt:lpstr>
      <vt:lpstr>notDesigned_R</vt:lpstr>
      <vt:lpstr>notDesigned_Vn</vt:lpstr>
      <vt:lpstr>OverStrength</vt:lpstr>
      <vt:lpstr>OverStrength_circle</vt:lpstr>
      <vt:lpstr>OverStrength_y</vt:lpstr>
      <vt:lpstr>OverStrength_z</vt:lpstr>
      <vt:lpstr>PlasticHingeZone</vt:lpstr>
      <vt:lpstr>PlasticHingeZone_circle</vt:lpstr>
      <vt:lpstr>Pmcurve_ALL</vt:lpstr>
      <vt:lpstr>PMcurve01</vt:lpstr>
      <vt:lpstr>PMcurve02</vt:lpstr>
      <vt:lpstr>PMcurve02_circle</vt:lpstr>
      <vt:lpstr>Detail_Column!Print_Area</vt:lpstr>
      <vt:lpstr>Summary!Print_Area</vt:lpstr>
      <vt:lpstr>RebarArea_Total</vt:lpstr>
      <vt:lpstr>RebarArea_Used</vt:lpstr>
      <vt:lpstr>RebarAreaCheck</vt:lpstr>
      <vt:lpstr>RebarAreaCheck_EQ00</vt:lpstr>
      <vt:lpstr>RebarAreaCheck_EQ01</vt:lpstr>
      <vt:lpstr>RebarAreaCheck_EQ02</vt:lpstr>
      <vt:lpstr>RebarAreaCheck_EQ03</vt:lpstr>
      <vt:lpstr>RebarAreaCheck_ref</vt:lpstr>
      <vt:lpstr>RebarAreaCheck02</vt:lpstr>
      <vt:lpstr>ReponseFactor</vt:lpstr>
      <vt:lpstr>Req_R_Factor</vt:lpstr>
      <vt:lpstr>Req_R_Factor_circle</vt:lpstr>
      <vt:lpstr>S_SectionSummary</vt:lpstr>
      <vt:lpstr>S_SectionSummary_Header</vt:lpstr>
      <vt:lpstr>S_SectionSummary02</vt:lpstr>
      <vt:lpstr>S_SectionSummary03</vt:lpstr>
      <vt:lpstr>S_SectionSummary04</vt:lpstr>
      <vt:lpstr>S_SectionSummary05</vt:lpstr>
      <vt:lpstr>S_ShearSummary_Header</vt:lpstr>
      <vt:lpstr>S_ShearSummary_Header_EQ</vt:lpstr>
      <vt:lpstr>S_ShearSummary01</vt:lpstr>
      <vt:lpstr>S_ShearSummary02</vt:lpstr>
      <vt:lpstr>S_Title_I_SectionSummary</vt:lpstr>
      <vt:lpstr>S_Title_I_ShearSummary</vt:lpstr>
      <vt:lpstr>S_Title_I_ShearSummary_EQ</vt:lpstr>
      <vt:lpstr>Section_Box</vt:lpstr>
      <vt:lpstr>Section_General</vt:lpstr>
      <vt:lpstr>Section_Octagon</vt:lpstr>
      <vt:lpstr>Section_Pipe</vt:lpstr>
      <vt:lpstr>Section_SOctagon</vt:lpstr>
      <vt:lpstr>Section_SRec</vt:lpstr>
      <vt:lpstr>Section_Sround</vt:lpstr>
      <vt:lpstr>Section_STrack</vt:lpstr>
      <vt:lpstr>Section_Track</vt:lpstr>
      <vt:lpstr>Shear_rebar</vt:lpstr>
      <vt:lpstr>Shear_rebar_Title</vt:lpstr>
      <vt:lpstr>ShearForce</vt:lpstr>
      <vt:lpstr>ShearStrength_NoShear</vt:lpstr>
      <vt:lpstr>ShearStrength_Rect</vt:lpstr>
      <vt:lpstr>ShearStrength_Round</vt:lpstr>
      <vt:lpstr>ShearStrength_Shear</vt:lpstr>
      <vt:lpstr>ShearStrength_Vc</vt:lpstr>
      <vt:lpstr>ShearStrength_Vc_01</vt:lpstr>
      <vt:lpstr>ShearStrength_Vc_02</vt:lpstr>
      <vt:lpstr>ShearStrength_Vc_03</vt:lpstr>
      <vt:lpstr>ShearStrength_Vn_circle</vt:lpstr>
      <vt:lpstr>ShearStrength_Vny</vt:lpstr>
      <vt:lpstr>ShearStrength_Vnz</vt:lpstr>
      <vt:lpstr>ShearStrength_Vs</vt:lpstr>
      <vt:lpstr>SlendernessRatio_Fixed</vt:lpstr>
      <vt:lpstr>SlendernessRatio_Fixed_Table</vt:lpstr>
      <vt:lpstr>SlendernessRatio_Fixed_Table_Header</vt:lpstr>
      <vt:lpstr>SlendernessRatio_Fixed2</vt:lpstr>
      <vt:lpstr>SlendernessRatio_NonFixed_Table</vt:lpstr>
      <vt:lpstr>SlendernessRatio_NonFixed_Table_Header</vt:lpstr>
      <vt:lpstr>SubTitle_Calc_Vu</vt:lpstr>
      <vt:lpstr>SubTitle_Dgn_Vu</vt:lpstr>
      <vt:lpstr>SubTitle_DgnShearforce</vt:lpstr>
      <vt:lpstr>SubTitle_EndArea</vt:lpstr>
      <vt:lpstr>SubTitle_EndArea_1</vt:lpstr>
      <vt:lpstr>SubTitle_EndArea_ShearDgn</vt:lpstr>
      <vt:lpstr>SubTitle_EndArea_ShearDgn_response</vt:lpstr>
      <vt:lpstr>SubTitle_ExceptEndArea</vt:lpstr>
      <vt:lpstr>SubTitle_ExceptEndArea_2</vt:lpstr>
      <vt:lpstr>SubTitle_ExceptEndArea_ShearDgn</vt:lpstr>
      <vt:lpstr>SubTitle_ExceptEndArea_ShearRebar</vt:lpstr>
      <vt:lpstr>SubTitle_Flexibility</vt:lpstr>
      <vt:lpstr>Title_1_Memberforce</vt:lpstr>
      <vt:lpstr>Title_2_1_LateralFixed</vt:lpstr>
      <vt:lpstr>Title_2_1_Material</vt:lpstr>
      <vt:lpstr>Title_2_2_CriticalLoad</vt:lpstr>
      <vt:lpstr>Title_2_2_DesignCondition</vt:lpstr>
      <vt:lpstr>Title_2_3_1_SlendernessRatio_Fixed</vt:lpstr>
      <vt:lpstr>Title_2_3_1_SlendernessRatio_NonFixed</vt:lpstr>
      <vt:lpstr>Title_2_3_2_MagnifiedMoment</vt:lpstr>
      <vt:lpstr>Title_2_3_2_MemberForce_Summary</vt:lpstr>
      <vt:lpstr>Title_2_3_2_SlendernessRatio_NonFixed</vt:lpstr>
      <vt:lpstr>Title_2_3_3_MagnifiedMoment</vt:lpstr>
      <vt:lpstr>Title_2_3_3_MemberForce_Summary</vt:lpstr>
      <vt:lpstr>Title_2_3_4_MemberForce_Summary</vt:lpstr>
      <vt:lpstr>Title_2_3_MagnifiedMoment</vt:lpstr>
      <vt:lpstr>Title_2_3_Section</vt:lpstr>
      <vt:lpstr>Title_2_4_RebarArea</vt:lpstr>
      <vt:lpstr>Title_2_5_RebarAreaCheck</vt:lpstr>
      <vt:lpstr>Title_2_Column_DesignCondition</vt:lpstr>
      <vt:lpstr>Title_2_MagnifiedMoment</vt:lpstr>
      <vt:lpstr>Title_3_1_Material</vt:lpstr>
      <vt:lpstr>Title_3_2_DesignCondition</vt:lpstr>
      <vt:lpstr>Title_3_3_Section</vt:lpstr>
      <vt:lpstr>Title_3_4_RebarArea</vt:lpstr>
      <vt:lpstr>Title_3_5_RebarAreaCheck</vt:lpstr>
      <vt:lpstr>Title_3_Column_DesignCondition</vt:lpstr>
      <vt:lpstr>Title_3_SectionCheck</vt:lpstr>
      <vt:lpstr>Title_4_PMcurve</vt:lpstr>
      <vt:lpstr>Title_4_SectionCheck</vt:lpstr>
      <vt:lpstr>Title_5_1_ShearStrength</vt:lpstr>
      <vt:lpstr>Title_5_1_ShearStrength_EQ</vt:lpstr>
      <vt:lpstr>Title_5_PMcurve</vt:lpstr>
      <vt:lpstr>Title_5_ShearCheck</vt:lpstr>
      <vt:lpstr>Title_6_1_ShearStrength</vt:lpstr>
      <vt:lpstr>Title_6_1_ShearStrength_EQ</vt:lpstr>
      <vt:lpstr>Title_6_ShearCheck</vt:lpstr>
      <vt:lpstr>Title_LoadCase</vt:lpstr>
    </vt:vector>
  </TitlesOfParts>
  <Company>Extra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최 배성</cp:lastModifiedBy>
  <cp:lastPrinted>2011-10-01T08:10:04Z</cp:lastPrinted>
  <dcterms:created xsi:type="dcterms:W3CDTF">2007-05-23T02:33:55Z</dcterms:created>
  <dcterms:modified xsi:type="dcterms:W3CDTF">2022-11-09T01:29:31Z</dcterms:modified>
</cp:coreProperties>
</file>