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IDAS\CVLW_API\dgnengine\Excel Base Files for UMD\Excel Base File\"/>
    </mc:Choice>
  </mc:AlternateContent>
  <xr:revisionPtr revIDLastSave="0" documentId="13_ncr:1_{57732F35-D823-47C1-9328-C8BE7C4FDB02}" xr6:coauthVersionLast="47" xr6:coauthVersionMax="47" xr10:uidLastSave="{00000000-0000-0000-0000-000000000000}"/>
  <bookViews>
    <workbookView xWindow="-76920" yWindow="-5565" windowWidth="38640" windowHeight="21120" tabRatio="901" activeTab="1" xr2:uid="{00000000-000D-0000-FFFF-FFFF00000000}"/>
  </bookViews>
  <sheets>
    <sheet name="Summary" sheetId="37" r:id="rId1"/>
    <sheet name="Detail_Beam" sheetId="40" r:id="rId2"/>
    <sheet name="Sheet1" sheetId="41" r:id="rId3"/>
  </sheets>
  <definedNames>
    <definedName name="BendingStregnth">Detail_Beam!$A$147:$AC$154</definedName>
    <definedName name="Check_Rebar_Strain">Detail_Beam!$A$124:$AC$132</definedName>
    <definedName name="Conc_Stress_Strain_Param">Detail_Beam!$A$48:$AC$53</definedName>
    <definedName name="Crack_Epsilon_Calc">Detail_Beam!$A$364:$AC$373</definedName>
    <definedName name="Crack_Rebar_Tensile_Stress">Detail_Beam!$A$359:$AC$362</definedName>
    <definedName name="Crack_RebarCheck">Detail_Beam!$A$294:$AC$302</definedName>
    <definedName name="Crack_Width">Detail_Beam!$A$310:$AC$331</definedName>
    <definedName name="Crack_width_calc">Detail_Beam!$A$375:$AC$377</definedName>
    <definedName name="Crack_Width_in_Serv">Detail_Beam!$A$387:$AC$388</definedName>
    <definedName name="Crack_width_Ir_max_param">Detail_Beam!$A$380:$AC$385</definedName>
    <definedName name="Crack_width_Ir_max1">Detail_Beam!$A$378:$AC$378</definedName>
    <definedName name="Crack_width_Ir_max2">Detail_Beam!$A$379:$AC$379</definedName>
    <definedName name="Crack_Width2">Detail_Beam!$A$333:$AC$350</definedName>
    <definedName name="Deflection_Check">Detail_Beam!$A$393:$AC$394</definedName>
    <definedName name="Deflection_Check01_1">Detail_Beam!$A$396:$AC$397</definedName>
    <definedName name="Deflection_Check01_2">Detail_Beam!$A$399:$AC$400</definedName>
    <definedName name="Deflection_Check02">Detail_Beam!$A$402:$AC$404</definedName>
    <definedName name="Deflection_Check03_1">Detail_Beam!$A$406:$AC$406</definedName>
    <definedName name="Deflection_Check03_2">Detail_Beam!$A$407:$AC$408</definedName>
    <definedName name="Deflection_Check03_3">Detail_Beam!$A$410:$AC$410</definedName>
    <definedName name="Deflection_Check04">Detail_Beam!$A$412:$AC$413</definedName>
    <definedName name="Design_Condition__Ult02">Detail_Beam!$A$29:$AC$36</definedName>
    <definedName name="Design_Condition_Serv">Detail_Beam!$A$38:$AC$45</definedName>
    <definedName name="Design_Condition_Ult01">Detail_Beam!$A$20:$AC$27</definedName>
    <definedName name="DesignCodeTitle">Detail_Beam!$A$1:$AC$1</definedName>
    <definedName name="DgnCode">Detail_Beam!$H$1</definedName>
    <definedName name="DistributionRbarStrength_Check">Detail_Beam!$A$159:$AC$174</definedName>
    <definedName name="Element_Name">Detail_Beam!$A$12:$AC$12</definedName>
    <definedName name="Neutral_C_Value">Detail_Beam!$A$122:$AC$122</definedName>
    <definedName name="notDesigned">Detail_Beam!$A$13:$AC$13</definedName>
    <definedName name="NuAxis">Detail_Beam!$A$113:$AC$121</definedName>
    <definedName name="Picture01">Detail_Beam!$A$139:$AC$146</definedName>
    <definedName name="_xlnm.Print_Area" localSheetId="1">Detail_Beam!$A$1:$AS$432</definedName>
    <definedName name="_xlnm.Print_Area" localSheetId="0">Summary!$A$1:$BF$60</definedName>
    <definedName name="Rebar_Hor">Detail_Beam!$A$281:$AC$284</definedName>
    <definedName name="Rebar_Ver">Detail_Beam!$A$275:$AC$278</definedName>
    <definedName name="RebarCheck">Detail_Beam!$A$84:$AC$93</definedName>
    <definedName name="RebarCheck_Cmax">Detail_Beam!$A$61:$AC$79</definedName>
    <definedName name="RebarCheck_NG1">Detail_Beam!$A$102:$AC$102</definedName>
    <definedName name="RebarCheck_NG2">Detail_Beam!$A$103:$AC$103</definedName>
    <definedName name="RebarCheck_OK">Detail_Beam!$A$101:$AC$101</definedName>
    <definedName name="RebarCheck_Use">Detail_Beam!$A$83:$AC$83</definedName>
    <definedName name="RebarCheck01">Detail_Beam!$A$97:$AC$98</definedName>
    <definedName name="RebarCheck02">Detail_Beam!$A$100:$AC$100</definedName>
    <definedName name="RebarUsed">Detail_Beam!$A$95:$AC$95</definedName>
    <definedName name="RebarUsed_crack">Detail_Beam!$A$304:$AC$304</definedName>
    <definedName name="S_Deep_4_Rebar">Summary!$A$29:$AH$29</definedName>
    <definedName name="S_Deep_4_Rebar_Header">Summary!$A$30:$AH$30</definedName>
    <definedName name="S_Deep_4_Rebar_Table01">Summary!$A$31:$AH$32</definedName>
    <definedName name="S_Deep_4_Rebar_Table02">Summary!$A$33:$AH$34</definedName>
    <definedName name="S_I_SectForce">Summary!$A$5:$AH$5</definedName>
    <definedName name="S_I_SectForce_Header">Summary!$A$6:$AH$7</definedName>
    <definedName name="S_I_SectForce_Table01">Summary!$A$8:$AH$8</definedName>
    <definedName name="S_I_SectForce_Table02">Summary!$A$9:$AH$9</definedName>
    <definedName name="S_II_1_TensileRebar">Summary!$A$13:$AH$13</definedName>
    <definedName name="S_II_1_TensileRebar_Heaeder">Summary!$A$14:$AH$14</definedName>
    <definedName name="S_II_1_TensileRebar_Table01">Summary!$A$15:$AH$15</definedName>
    <definedName name="S_II_1_TensileRebar_Table02">Summary!$A$16:$AH$16</definedName>
    <definedName name="S_II_2_Bending">Summary!$A$18:$AH$18</definedName>
    <definedName name="S_II_2_Bending_Header">Summary!$A$19:$AH$19</definedName>
    <definedName name="S_II_2_Bending_Table01">Summary!$A$20:$AH$20</definedName>
    <definedName name="S_II_2_Bending_Table02">Summary!$A$21:$AH$21</definedName>
    <definedName name="S_II_3_Shear">Summary!$A$23:$AH$23</definedName>
    <definedName name="S_II_3_Shear_Header">Summary!$A$24:$AH$24</definedName>
    <definedName name="S_II_3_Shear_Table01">Summary!$A$25:$AH$25</definedName>
    <definedName name="S_II_3_Shear_Table02">Summary!$A$26:$AH$26</definedName>
    <definedName name="S_II_StrengthLimit">Summary!$A$12:$AH$12</definedName>
    <definedName name="S_III_1_Bending">Summary!$A$38:$AH$38</definedName>
    <definedName name="S_III_2_Shear">Summary!$A$43:$AH$43</definedName>
    <definedName name="S_III_Ultimate_Limit">Summary!$A$37:$AH$37</definedName>
    <definedName name="S_IV_1_Crack">Summary!$A$49:$AH$49</definedName>
    <definedName name="S_IV_1_Crack_Header">Summary!$A$50:$AH$50</definedName>
    <definedName name="S_IV_1_Crack_Table1">Summary!$A$51:$AH$51</definedName>
    <definedName name="S_IV_1_Crack_Table2">Summary!$A$52:$AH$52</definedName>
    <definedName name="S_IV_2_Deflectiom">Summary!$A$54:$AH$54</definedName>
    <definedName name="S_IV_2_Deflectiom_Header">Summary!$A$55:$AH$55</definedName>
    <definedName name="S_IV_2_Deflectiom_Table1">Summary!$A$56:$AH$56</definedName>
    <definedName name="S_IV_2_Deflectiom_Table2">Summary!$A$57:$AH$57</definedName>
    <definedName name="S_IV_Service_Limit">Summary!$A$48:$AH$48</definedName>
    <definedName name="ServiceLimit">Detail_Beam!$A$11:$AC$11</definedName>
    <definedName name="Shear_Rebar_AddTension_Check">Detail_Beam!$A$239:$AC$244</definedName>
    <definedName name="ShearStrength_check">Detail_Beam!$A$183:$AC$191</definedName>
    <definedName name="ShearStrength01">Detail_Beam!$A$209:$AC$215</definedName>
    <definedName name="ShearStrength02">Detail_Beam!$A$220:$AC$232</definedName>
    <definedName name="ShearStrength02_DeepBeam">Detail_Beam!$A$250:$AC$270</definedName>
    <definedName name="ShearStrengthDeepbeam_check">Detail_Beam!$A$193:$AC$203</definedName>
    <definedName name="Summary">Summary!$A$3:$AH$3</definedName>
    <definedName name="Title_1_DeepBeam_Check">Detail_Beam!$A$14:$AC$15</definedName>
    <definedName name="Title_1_Design_Condition">Detail_Beam!$A$18:$AC$18</definedName>
    <definedName name="Title_2_1_Crack_Neutral_Axis">Detail_Beam!$A$353:$AC$353</definedName>
    <definedName name="Title_2_1_Crack_Rebar_Tensile_Stress">Detail_Beam!$A$357:$AC$357</definedName>
    <definedName name="Title_2_1_Crack_RebarCheck">Detail_Beam!$A$289:$AC$289</definedName>
    <definedName name="Title_2_1_Minimum_Rebar">Detail_Beam!$A$81:$AC$81</definedName>
    <definedName name="Title_2_2_Crack_RebarCheck">Detail_Beam!$A$290:$AC$290</definedName>
    <definedName name="Title_2_2_Crack_Width">Detail_Beam!$A$307:$AC$307</definedName>
    <definedName name="Title_2_2_NuAxis">Detail_Beam!$A$108:$AC$108</definedName>
    <definedName name="Title_2_3_Crack_Width">Detail_Beam!$A$308:$AC$308</definedName>
    <definedName name="Title_2_3_RebarCheck_Cmax">Detail_Beam!$A$59:$AC$59</definedName>
    <definedName name="Title_2_4_BendingStrength">Detail_Beam!$A$135:$AC$135</definedName>
    <definedName name="Title_2_5_DistributionRbar">Detail_Beam!$A$157:$AC$157</definedName>
    <definedName name="Title_2_BendingStrength">Detail_Beam!$A$105:$AC$105</definedName>
    <definedName name="Title_2_Crack">Detail_Beam!$A$288:$AC$288</definedName>
    <definedName name="Title_2_Design_Condition">Detail_Beam!$A$19:$AC$19</definedName>
    <definedName name="Title_2_RebarCheck">Detail_Beam!$A$56:$AC$56</definedName>
    <definedName name="Title_3_1_Crack_Neutral_Axis">Detail_Beam!$A$354:$AC$354</definedName>
    <definedName name="Title_3_1_Crack_Rebar_Tensile_Stress">Detail_Beam!$A$358:$AC$358</definedName>
    <definedName name="Title_3_1_Deflection_Check">Detail_Beam!$A$392:$AC$392</definedName>
    <definedName name="Title_3_1_Minimum_Rebar">Detail_Beam!$A$82:$AC$82</definedName>
    <definedName name="Title_3_1_NuAxis">Detail_Beam!$A$110:$AC$110</definedName>
    <definedName name="Title_3_1_ShearStrength_check">Detail_Beam!$A$180:$AC$180</definedName>
    <definedName name="Title_3_2_Crack_RebarCheck">Detail_Beam!$A$291:$AC$291</definedName>
    <definedName name="Title_3_2_NuAxis">Detail_Beam!$A$109:$AC$109</definedName>
    <definedName name="Title_3_2_ShearStrength01">Detail_Beam!$A$206:$AC$206</definedName>
    <definedName name="Title_3_2_ShearStrength02">Detail_Beam!$A$217:$AC$217</definedName>
    <definedName name="Title_3_2_ShearStrength02_DeepBeam">Detail_Beam!$A$247:$AC$247</definedName>
    <definedName name="Title_3_3_Crack_Width">Detail_Beam!$A$309:$AC$309</definedName>
    <definedName name="Title_3_3_RebarCheck_Cmax">Detail_Beam!$A$60:$AC$60</definedName>
    <definedName name="Title_3_3_Shear_Rebar_AddTension_Check">Detail_Beam!$A$234:$AC$234</definedName>
    <definedName name="Title_3_4_BendingStrength">Detail_Beam!$A$136:$AC$136</definedName>
    <definedName name="Title_3_4_Shear_Rebar_AddTension_Check">Detail_Beam!$A$236:$AC$236</definedName>
    <definedName name="Title_3_5_DistributionRbar">Detail_Beam!$A$158:$AC$158</definedName>
    <definedName name="Title_3_BendingStrength">Detail_Beam!$A$106:$AC$106</definedName>
    <definedName name="Title_3_Deflection">Detail_Beam!$A$391:$AC$391</definedName>
    <definedName name="Title_3_RebarCheck">Detail_Beam!$A$57:$AC$57</definedName>
    <definedName name="Title_3_ShearStrength">Detail_Beam!$A$179:$AC$179</definedName>
    <definedName name="Title_4_1_NuAxis">Detail_Beam!$A$111:$AC$111</definedName>
    <definedName name="Title_4_1_ShearStrength_check">Detail_Beam!$A$181:$AC$181</definedName>
    <definedName name="Title_4_2_ShearStrength01">Detail_Beam!$A$207:$AC$207</definedName>
    <definedName name="Title_4_2_ShearStrength02">Detail_Beam!$A$218:$AC$218</definedName>
    <definedName name="Title_4_2_ShearStrength02_DeepBeam">Detail_Beam!$A$248:$AC$248</definedName>
    <definedName name="Title_4_4_Shear_Rebar_AddTension_Check">Detail_Beam!$A$237:$AC$237</definedName>
    <definedName name="Title_4_BendingStrength">Detail_Beam!$A$107:$AC$107</definedName>
    <definedName name="Title_4_ShearStrength">Detail_Beam!$A$178:$AC$178</definedName>
    <definedName name="Title_5_1_ShearStrength_check">Detail_Beam!$A$182:$AC$182</definedName>
    <definedName name="Title_5_2_ShearStrength01">Detail_Beam!$A$208:$AC$208</definedName>
    <definedName name="Title_5_2_ShearStrength02">Detail_Beam!$A$219:$AC$219</definedName>
    <definedName name="Title_5_2_ShearStrength02_DeepBeam">Detail_Beam!$A$249:$AC$249</definedName>
    <definedName name="Title_5_3_Shear_Rebar_AddTension_Check">Detail_Beam!$A$235:$AC$235</definedName>
    <definedName name="Title_5_4_Shear_Rebar_AddTension_Check">Detail_Beam!$A$238:$AC$238</definedName>
    <definedName name="Title_5_ShearStrength">Detail_Beam!$A$177:$AC$177</definedName>
    <definedName name="Title_6_1_Rebar_Ver">Detail_Beam!$A$274:$AC$274</definedName>
    <definedName name="Title_6_2_Rebar_Hor">Detail_Beam!$A$280:$AC$280</definedName>
    <definedName name="Title_6_DeepBeem_Rebar">Detail_Beam!$A$273:$AC$273</definedName>
    <definedName name="Title_BendingStrength">Detail_Beam!$A$137:$AC$137</definedName>
    <definedName name="Title_BendingStrength2">Detail_Beam!$A$138:$AC$138</definedName>
    <definedName name="Title_for_Rating">Detail_Beam!$A$4:$AC$5</definedName>
    <definedName name="Title_Strain_Compatibility">Detail_Beam!$A$112:$AC$112</definedName>
    <definedName name="Ultimate_State1">Detail_Beam!$A$9:$AC$9</definedName>
    <definedName name="Ultimate_State2">Detail_Beam!$A$10:$AC$10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92" i="40" l="1"/>
  <c r="I358" i="40"/>
  <c r="I357" i="40"/>
  <c r="H309" i="40"/>
  <c r="H308" i="40"/>
  <c r="H307" i="40"/>
  <c r="I291" i="40"/>
  <c r="I290" i="40"/>
  <c r="I289" i="40"/>
  <c r="H249" i="40"/>
  <c r="H248" i="40"/>
  <c r="H247" i="40"/>
  <c r="S238" i="40"/>
  <c r="S237" i="40"/>
  <c r="S236" i="40"/>
  <c r="S235" i="40"/>
  <c r="S234" i="40"/>
  <c r="H219" i="40"/>
  <c r="H218" i="40"/>
  <c r="H217" i="40"/>
  <c r="I208" i="40"/>
  <c r="I207" i="40"/>
  <c r="I206" i="40"/>
  <c r="K182" i="40"/>
  <c r="K181" i="40"/>
  <c r="K180" i="40"/>
  <c r="J173" i="40"/>
  <c r="J170" i="40"/>
  <c r="J167" i="40"/>
  <c r="J164" i="40"/>
  <c r="H138" i="40"/>
  <c r="H137" i="40"/>
  <c r="H136" i="40"/>
  <c r="H135" i="40"/>
  <c r="N129" i="40"/>
  <c r="H107" i="40"/>
  <c r="H106" i="40"/>
  <c r="H105" i="40"/>
  <c r="T88" i="40"/>
  <c r="T87" i="40"/>
  <c r="N60" i="40"/>
  <c r="N59" i="40"/>
  <c r="H57" i="40"/>
  <c r="H56" i="40"/>
  <c r="O48" i="40"/>
  <c r="M239" i="40" l="1"/>
  <c r="O362" i="40"/>
  <c r="Z362" i="40"/>
  <c r="Z174" i="40"/>
  <c r="K174" i="40"/>
  <c r="P171" i="40"/>
  <c r="Z171" i="40"/>
  <c r="K168" i="40"/>
  <c r="K165" i="40"/>
  <c r="Z168" i="40"/>
  <c r="Z165" i="40"/>
  <c r="Z239" i="40"/>
  <c r="M68" i="40"/>
  <c r="J79" i="40"/>
  <c r="D127" i="40"/>
  <c r="K284" i="40"/>
  <c r="J63" i="40"/>
  <c r="T63" i="40"/>
  <c r="I388" i="40"/>
  <c r="W198" i="40"/>
  <c r="W188" i="40"/>
  <c r="E79" i="40"/>
  <c r="J98" i="40"/>
  <c r="L92" i="40"/>
  <c r="BE30" i="41"/>
  <c r="AS30" i="41"/>
  <c r="AW24" i="41"/>
  <c r="BE22" i="41"/>
  <c r="AT22" i="41"/>
  <c r="AX21" i="41"/>
  <c r="AT21" i="41" s="1"/>
  <c r="BB9" i="41"/>
  <c r="BE8" i="41"/>
  <c r="AS8" i="41"/>
  <c r="Z30" i="41"/>
  <c r="N30" i="41"/>
  <c r="R24" i="41"/>
  <c r="Z22" i="41"/>
  <c r="O22" i="41"/>
  <c r="S21" i="41"/>
  <c r="O21" i="41" s="1"/>
  <c r="Z21" i="41"/>
  <c r="W9" i="41"/>
  <c r="Z8" i="41"/>
  <c r="N8" i="41"/>
  <c r="Z252" i="40"/>
  <c r="N252" i="40"/>
  <c r="N197" i="40"/>
  <c r="J44" i="40"/>
  <c r="H412" i="40"/>
  <c r="Z282" i="40"/>
  <c r="R282" i="40"/>
  <c r="Z222" i="40"/>
  <c r="Z150" i="40"/>
  <c r="Z294" i="40"/>
  <c r="Q294" i="40"/>
  <c r="Z276" i="40"/>
  <c r="J35" i="40"/>
  <c r="J26" i="40"/>
  <c r="AC57" i="37"/>
  <c r="AF57" i="37" s="1"/>
  <c r="AC56" i="37"/>
  <c r="AF56" i="37" s="1"/>
  <c r="T413" i="40"/>
  <c r="Z412" i="40"/>
  <c r="Z284" i="40"/>
  <c r="K278" i="40"/>
  <c r="Z278" i="40"/>
  <c r="R276" i="40"/>
  <c r="N222" i="40"/>
  <c r="B92" i="40"/>
  <c r="G92" i="40"/>
  <c r="S210" i="40"/>
  <c r="O210" i="40" s="1"/>
  <c r="O211" i="40"/>
  <c r="Z211" i="40"/>
  <c r="R213" i="40"/>
  <c r="Z98" i="40"/>
  <c r="V15" i="40"/>
  <c r="N187" i="40"/>
  <c r="O150" i="40"/>
  <c r="P15" i="40"/>
  <c r="Q292" i="40"/>
  <c r="Z292" i="40"/>
  <c r="Z388" i="40"/>
  <c r="G79" i="40" l="1"/>
  <c r="Z210" i="40"/>
  <c r="T79" i="40"/>
  <c r="BE21" i="41"/>
</calcChain>
</file>

<file path=xl/sharedStrings.xml><?xml version="1.0" encoding="utf-8"?>
<sst xmlns="http://schemas.openxmlformats.org/spreadsheetml/2006/main" count="1785" uniqueCount="762">
  <si>
    <t>=</t>
  </si>
  <si>
    <t>MPa</t>
  </si>
  <si>
    <t>mm</t>
    <phoneticPr fontId="4" type="noConversion"/>
  </si>
  <si>
    <t>/</t>
    <phoneticPr fontId="4" type="noConversion"/>
  </si>
  <si>
    <t>MPa</t>
    <phoneticPr fontId="4" type="noConversion"/>
  </si>
  <si>
    <t>=</t>
    <phoneticPr fontId="4" type="noConversion"/>
  </si>
  <si>
    <t>kN</t>
    <phoneticPr fontId="4" type="noConversion"/>
  </si>
  <si>
    <t>k</t>
    <phoneticPr fontId="4" type="noConversion"/>
  </si>
  <si>
    <t>여기서,</t>
    <phoneticPr fontId="4" type="noConversion"/>
  </si>
  <si>
    <t>&lt;극한한계상태&gt;</t>
    <phoneticPr fontId="29" type="noConversion"/>
  </si>
  <si>
    <t>Element 7-i</t>
    <phoneticPr fontId="29" type="noConversion"/>
  </si>
  <si>
    <t>1. 계산조건</t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</si>
  <si>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ck</t>
    </r>
    <phoneticPr fontId="4" type="noConversion"/>
  </si>
  <si>
    <t>MPa</t>
    <phoneticPr fontId="4" type="noConversion"/>
  </si>
  <si>
    <t>부재폭</t>
    <phoneticPr fontId="4" type="noConversion"/>
  </si>
  <si>
    <r>
      <t>b</t>
    </r>
    <r>
      <rPr>
        <vertAlign val="subscript"/>
        <sz val="9"/>
        <rFont val="맑은 고딕"/>
        <family val="3"/>
        <charset val="129"/>
      </rPr>
      <t>w</t>
    </r>
    <phoneticPr fontId="4" type="noConversion"/>
  </si>
  <si>
    <t>mm</t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</si>
  <si>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ctm</t>
    </r>
    <phoneticPr fontId="4" type="noConversion"/>
  </si>
  <si>
    <t>부재의 총높이</t>
    <phoneticPr fontId="4" type="noConversion"/>
  </si>
  <si>
    <t>h</t>
    <phoneticPr fontId="4" type="noConversion"/>
  </si>
  <si>
    <t>=</t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</si>
  <si>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ctk</t>
    </r>
    <phoneticPr fontId="4" type="noConversion"/>
  </si>
  <si>
    <t>유효높이</t>
    <phoneticPr fontId="4" type="noConversion"/>
  </si>
  <si>
    <t>d</t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</si>
  <si>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cd</t>
    </r>
    <phoneticPr fontId="4" type="noConversion"/>
  </si>
  <si>
    <r>
      <t>M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</t>
    </r>
    <phoneticPr fontId="4" type="noConversion"/>
  </si>
  <si>
    <t>kN.m</t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</si>
  <si>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ctd</t>
    </r>
    <phoneticPr fontId="4" type="noConversion"/>
  </si>
  <si>
    <r>
      <t>V</t>
    </r>
    <r>
      <rPr>
        <vertAlign val="subscript"/>
        <sz val="9"/>
        <rFont val="맑은 고딕"/>
        <family val="3"/>
        <charset val="129"/>
      </rPr>
      <t>u</t>
    </r>
    <phoneticPr fontId="4" type="noConversion"/>
  </si>
  <si>
    <t>kN</t>
    <phoneticPr fontId="4" type="noConversion"/>
  </si>
  <si>
    <t>철근 기준항복강도</t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</si>
  <si>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y</t>
    </r>
    <phoneticPr fontId="4" type="noConversion"/>
  </si>
  <si>
    <r>
      <t>Φ</t>
    </r>
    <r>
      <rPr>
        <vertAlign val="subscript"/>
        <sz val="9"/>
        <rFont val="맑은 고딕"/>
        <family val="3"/>
        <charset val="129"/>
      </rPr>
      <t>c</t>
    </r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</si>
  <si>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yd</t>
    </r>
    <phoneticPr fontId="4" type="noConversion"/>
  </si>
  <si>
    <r>
      <t>Φ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</si>
  <si>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r>
      <t>E</t>
    </r>
    <r>
      <rPr>
        <vertAlign val="subscript"/>
        <sz val="9"/>
        <rFont val="맑은 고딕"/>
        <family val="3"/>
        <charset val="129"/>
      </rPr>
      <t>c</t>
    </r>
    <phoneticPr fontId="4" type="noConversion"/>
  </si>
  <si>
    <r>
      <t>E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</si>
  <si>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t>콘크리트 평균인장강도</t>
    <phoneticPr fontId="4" type="noConversion"/>
  </si>
  <si>
    <t>콘크리트 기준인장강도</t>
    <phoneticPr fontId="4" type="noConversion"/>
  </si>
  <si>
    <t>콘크리트 설계압축강도</t>
    <phoneticPr fontId="4" type="noConversion"/>
  </si>
  <si>
    <t>콘크리트 설계인장강도</t>
    <phoneticPr fontId="4" type="noConversion"/>
  </si>
  <si>
    <t>철근 탄성계수</t>
    <phoneticPr fontId="4" type="noConversion"/>
  </si>
  <si>
    <t>철근 재료저항계수</t>
    <phoneticPr fontId="4" type="noConversion"/>
  </si>
  <si>
    <t>콘크리트 재료저항계수</t>
    <phoneticPr fontId="4" type="noConversion"/>
  </si>
  <si>
    <t>극한한계상태 전단력</t>
    <phoneticPr fontId="4" type="noConversion"/>
  </si>
  <si>
    <t>극한한계상태 모멘트</t>
    <phoneticPr fontId="4" type="noConversion"/>
  </si>
  <si>
    <t>2. 인장철근량 검토</t>
    <phoneticPr fontId="4" type="noConversion"/>
  </si>
  <si>
    <r>
      <t>max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</si>
  <si>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r>
      <t>mm</t>
    </r>
    <r>
      <rPr>
        <vertAlign val="superscript"/>
        <sz val="9"/>
        <color indexed="8"/>
        <rFont val="맑은 고딕"/>
        <family val="3"/>
        <charset val="129"/>
      </rPr>
      <t>2</t>
    </r>
    <phoneticPr fontId="4" type="noConversion"/>
  </si>
  <si>
    <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s,1</t>
    </r>
    <phoneticPr fontId="4" type="noConversion"/>
  </si>
  <si>
    <t>=</t>
    <phoneticPr fontId="31" type="noConversion"/>
  </si>
  <si>
    <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s,2</t>
    </r>
    <phoneticPr fontId="4" type="noConversion"/>
  </si>
  <si>
    <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</si>
  <si>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t>=</t>
    <phoneticPr fontId="29" type="noConversion"/>
  </si>
  <si>
    <t>...... OK</t>
    <phoneticPr fontId="29" type="noConversion"/>
  </si>
  <si>
    <t>Num. 
of 
Trial</t>
    <phoneticPr fontId="4" type="noConversion"/>
  </si>
  <si>
    <t>중립축길이
(mm)</t>
    <phoneticPr fontId="31" type="noConversion"/>
  </si>
  <si>
    <t>압축력 ( C )
(kN)</t>
    <phoneticPr fontId="4" type="noConversion"/>
  </si>
  <si>
    <t>인장력 ( T )
(kN)</t>
    <phoneticPr fontId="4" type="noConversion"/>
  </si>
  <si>
    <t>Ratio
(C/T)</t>
  </si>
  <si>
    <t>콘크리트</t>
    <phoneticPr fontId="31" type="noConversion"/>
  </si>
  <si>
    <t>인장철근</t>
    <phoneticPr fontId="31" type="noConversion"/>
  </si>
  <si>
    <t>RebarCheck_OK</t>
    <phoneticPr fontId="29" type="noConversion"/>
  </si>
  <si>
    <t>RebarCheck_NG1</t>
    <phoneticPr fontId="29" type="noConversion"/>
  </si>
  <si>
    <t>RebarCheck_NG2</t>
    <phoneticPr fontId="29" type="noConversion"/>
  </si>
  <si>
    <t>Picture01</t>
    <phoneticPr fontId="29" type="noConversion"/>
  </si>
  <si>
    <r>
      <t>kN</t>
    </r>
    <r>
      <rPr>
        <sz val="10"/>
        <color indexed="8"/>
        <rFont val="돋움"/>
        <family val="3"/>
        <charset val="129"/>
      </rPr>
      <t/>
    </r>
  </si>
  <si>
    <t>:</t>
    <phoneticPr fontId="29" type="noConversion"/>
  </si>
  <si>
    <t>4. 전단강도 검토</t>
    <phoneticPr fontId="4" type="noConversion"/>
  </si>
  <si>
    <t>ρ</t>
    <phoneticPr fontId="4" type="noConversion"/>
  </si>
  <si>
    <t>kN</t>
  </si>
  <si>
    <r>
      <t>A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</si>
  <si>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t>주인장철근량</t>
    <phoneticPr fontId="4" type="noConversion"/>
  </si>
  <si>
    <t>부재폭 (mm)</t>
    <phoneticPr fontId="4" type="noConversion"/>
  </si>
  <si>
    <t>단면 유효높이 (mm)</t>
    <phoneticPr fontId="4" type="noConversion"/>
  </si>
  <si>
    <t>스터럽 항복강도</t>
    <phoneticPr fontId="4" type="noConversion"/>
  </si>
  <si>
    <t>3.2 휨강도 계산</t>
    <phoneticPr fontId="4" type="noConversion"/>
  </si>
  <si>
    <t>c</t>
    <phoneticPr fontId="4" type="noConversion"/>
  </si>
  <si>
    <t>중립축 길이</t>
    <phoneticPr fontId="4" type="noConversion"/>
  </si>
  <si>
    <t>a</t>
    <phoneticPr fontId="4" type="noConversion"/>
  </si>
  <si>
    <t>2ㆍβㆍc</t>
    <phoneticPr fontId="4" type="noConversion"/>
  </si>
  <si>
    <r>
      <t>C</t>
    </r>
    <r>
      <rPr>
        <vertAlign val="subscript"/>
        <sz val="9"/>
        <color indexed="8"/>
        <rFont val="맑은 고딕"/>
        <family val="3"/>
        <charset val="129"/>
      </rPr>
      <t>c</t>
    </r>
    <phoneticPr fontId="4" type="noConversion"/>
  </si>
  <si>
    <t>β</t>
    <phoneticPr fontId="4" type="noConversion"/>
  </si>
  <si>
    <t>η</t>
    <phoneticPr fontId="4" type="noConversion"/>
  </si>
  <si>
    <t>:</t>
    <phoneticPr fontId="29" type="noConversion"/>
  </si>
  <si>
    <t>등가사각 블록의 높이</t>
    <phoneticPr fontId="4" type="noConversion"/>
  </si>
  <si>
    <t>콘크리트가 받는 압축력</t>
    <phoneticPr fontId="4" type="noConversion"/>
  </si>
  <si>
    <t>...... NG</t>
    <phoneticPr fontId="29" type="noConversion"/>
  </si>
  <si>
    <t>...... NG</t>
    <phoneticPr fontId="29" type="noConversion"/>
  </si>
  <si>
    <t>&lt;극단한계상태&gt;</t>
    <phoneticPr fontId="29" type="noConversion"/>
  </si>
  <si>
    <t>mm</t>
    <phoneticPr fontId="41" type="noConversion"/>
  </si>
  <si>
    <t>ρ</t>
    <phoneticPr fontId="41" type="noConversion"/>
  </si>
  <si>
    <t>:</t>
    <phoneticPr fontId="42" type="noConversion"/>
  </si>
  <si>
    <r>
      <t>b</t>
    </r>
    <r>
      <rPr>
        <vertAlign val="subscript"/>
        <sz val="9"/>
        <rFont val="맑은 고딕"/>
        <family val="3"/>
        <charset val="129"/>
      </rPr>
      <t>w</t>
    </r>
    <phoneticPr fontId="41" type="noConversion"/>
  </si>
  <si>
    <t>=</t>
    <phoneticPr fontId="42" type="noConversion"/>
  </si>
  <si>
    <t>&lt;사용한계상태&gt;</t>
    <phoneticPr fontId="42" type="noConversion"/>
  </si>
  <si>
    <r>
      <t>f</t>
    </r>
    <r>
      <rPr>
        <vertAlign val="subscript"/>
        <sz val="9"/>
        <rFont val="맑은 고딕"/>
        <family val="3"/>
        <charset val="129"/>
      </rPr>
      <t>ck</t>
    </r>
    <phoneticPr fontId="41" type="noConversion"/>
  </si>
  <si>
    <t>MPa</t>
    <phoneticPr fontId="41" type="noConversion"/>
  </si>
  <si>
    <t>부재폭</t>
    <phoneticPr fontId="41" type="noConversion"/>
  </si>
  <si>
    <r>
      <t>f</t>
    </r>
    <r>
      <rPr>
        <vertAlign val="subscript"/>
        <sz val="9"/>
        <rFont val="맑은 고딕"/>
        <family val="3"/>
        <charset val="129"/>
      </rPr>
      <t>ctm</t>
    </r>
    <phoneticPr fontId="41" type="noConversion"/>
  </si>
  <si>
    <t>부재의 총높이</t>
    <phoneticPr fontId="41" type="noConversion"/>
  </si>
  <si>
    <t>h</t>
    <phoneticPr fontId="41" type="noConversion"/>
  </si>
  <si>
    <r>
      <t>f</t>
    </r>
    <r>
      <rPr>
        <vertAlign val="subscript"/>
        <sz val="9"/>
        <rFont val="맑은 고딕"/>
        <family val="3"/>
        <charset val="129"/>
      </rPr>
      <t>ctk</t>
    </r>
    <phoneticPr fontId="41" type="noConversion"/>
  </si>
  <si>
    <t>유효높이</t>
    <phoneticPr fontId="41" type="noConversion"/>
  </si>
  <si>
    <t>d</t>
    <phoneticPr fontId="41" type="noConversion"/>
  </si>
  <si>
    <r>
      <t>f</t>
    </r>
    <r>
      <rPr>
        <vertAlign val="subscript"/>
        <sz val="9"/>
        <rFont val="맑은 고딕"/>
        <family val="3"/>
        <charset val="129"/>
      </rPr>
      <t>cd</t>
    </r>
    <phoneticPr fontId="41" type="noConversion"/>
  </si>
  <si>
    <r>
      <t>M</t>
    </r>
    <r>
      <rPr>
        <vertAlign val="subscript"/>
        <sz val="9"/>
        <rFont val="맑은 고딕"/>
        <family val="3"/>
        <charset val="129"/>
      </rPr>
      <t>s</t>
    </r>
    <phoneticPr fontId="42" type="noConversion"/>
  </si>
  <si>
    <t>=</t>
    <phoneticPr fontId="42" type="noConversion"/>
  </si>
  <si>
    <t>kN.m</t>
    <phoneticPr fontId="41" type="noConversion"/>
  </si>
  <si>
    <t>철근 기준항복강도</t>
    <phoneticPr fontId="41" type="noConversion"/>
  </si>
  <si>
    <r>
      <t>f</t>
    </r>
    <r>
      <rPr>
        <vertAlign val="subscript"/>
        <sz val="9"/>
        <rFont val="맑은 고딕"/>
        <family val="3"/>
        <charset val="129"/>
      </rPr>
      <t>y</t>
    </r>
    <phoneticPr fontId="41" type="noConversion"/>
  </si>
  <si>
    <t>=</t>
    <phoneticPr fontId="4" type="noConversion"/>
  </si>
  <si>
    <t>철근 설계강도</t>
    <phoneticPr fontId="41" type="noConversion"/>
  </si>
  <si>
    <r>
      <t>f</t>
    </r>
    <r>
      <rPr>
        <vertAlign val="subscript"/>
        <sz val="9"/>
        <rFont val="맑은 고딕"/>
        <family val="3"/>
        <charset val="129"/>
      </rPr>
      <t>yd</t>
    </r>
    <phoneticPr fontId="41" type="noConversion"/>
  </si>
  <si>
    <r>
      <t>d</t>
    </r>
    <r>
      <rPr>
        <vertAlign val="subscript"/>
        <sz val="9"/>
        <rFont val="맑은 고딕"/>
        <family val="3"/>
        <charset val="129"/>
      </rPr>
      <t>b</t>
    </r>
    <phoneticPr fontId="42" type="noConversion"/>
  </si>
  <si>
    <t>2. 균열검토</t>
    <phoneticPr fontId="41" type="noConversion"/>
  </si>
  <si>
    <t>2.1 최소철근량 검토</t>
    <phoneticPr fontId="42" type="noConversion"/>
  </si>
  <si>
    <t>첫균열 발생직후에 허용하는 철근의 최대 인장응력</t>
    <phoneticPr fontId="41" type="noConversion"/>
  </si>
  <si>
    <t>=</t>
    <phoneticPr fontId="42" type="noConversion"/>
  </si>
  <si>
    <t>첫균열이 발생할때 유효한 콘크리트의 인장강도</t>
    <phoneticPr fontId="41" type="noConversion"/>
  </si>
  <si>
    <t>k</t>
    <phoneticPr fontId="41" type="noConversion"/>
  </si>
  <si>
    <t>간접하중효과에 의해 부등분포하는 응력 계수</t>
    <phoneticPr fontId="41" type="noConversion"/>
  </si>
  <si>
    <t>직접하중효과에 의한 균열발생 직전의 단면내 응력분포 상태를 반영하는 계수</t>
    <phoneticPr fontId="41" type="noConversion"/>
  </si>
  <si>
    <r>
      <t>I</t>
    </r>
    <r>
      <rPr>
        <vertAlign val="subscript"/>
        <sz val="9"/>
        <color indexed="8"/>
        <rFont val="맑은 고딕"/>
        <family val="3"/>
        <charset val="129"/>
      </rPr>
      <t>crack</t>
    </r>
    <phoneticPr fontId="42" type="noConversion"/>
  </si>
  <si>
    <r>
      <t>mm</t>
    </r>
    <r>
      <rPr>
        <vertAlign val="superscript"/>
        <sz val="9"/>
        <color indexed="8"/>
        <rFont val="맑은 고딕"/>
        <family val="3"/>
        <charset val="129"/>
      </rPr>
      <t>4</t>
    </r>
    <phoneticPr fontId="42" type="noConversion"/>
  </si>
  <si>
    <t>MPa</t>
    <phoneticPr fontId="42" type="noConversion"/>
  </si>
  <si>
    <r>
      <t>min [ 16ㆍD</t>
    </r>
    <r>
      <rPr>
        <vertAlign val="subscript"/>
        <sz val="9"/>
        <rFont val="맑은 고딕"/>
        <family val="3"/>
        <charset val="129"/>
      </rPr>
      <t>bar</t>
    </r>
    <r>
      <rPr>
        <sz val="9"/>
        <rFont val="맑은 고딕"/>
        <family val="3"/>
        <charset val="129"/>
      </rPr>
      <t>, 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, H , 300mm ]</t>
    </r>
    <phoneticPr fontId="41" type="noConversion"/>
  </si>
  <si>
    <t>수평간격 s :</t>
    <phoneticPr fontId="4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</si>
  <si>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s,min</t>
    </r>
    <phoneticPr fontId="41" type="noConversion"/>
  </si>
  <si>
    <t xml:space="preserve">여기서, </t>
    <phoneticPr fontId="41" type="noConversion"/>
  </si>
  <si>
    <t>첫 균열발생 직전 콘크리트 인장영역의 단면적</t>
    <phoneticPr fontId="41" type="noConversion"/>
  </si>
  <si>
    <r>
      <t>w</t>
    </r>
    <r>
      <rPr>
        <vertAlign val="subscript"/>
        <sz val="9"/>
        <rFont val="맑은 고딕"/>
        <family val="3"/>
        <charset val="129"/>
      </rPr>
      <t>k</t>
    </r>
    <phoneticPr fontId="4" type="noConversion"/>
  </si>
  <si>
    <r>
      <t>A</t>
    </r>
    <r>
      <rPr>
        <vertAlign val="subscript"/>
        <sz val="9"/>
        <rFont val="맑은 고딕"/>
        <family val="3"/>
        <charset val="129"/>
      </rPr>
      <t>cte</t>
    </r>
    <phoneticPr fontId="41" type="noConversion"/>
  </si>
  <si>
    <t>사용한계상태에 의한 휨 균열</t>
    <phoneticPr fontId="4" type="noConversion"/>
  </si>
  <si>
    <t>3. 처짐검토</t>
    <phoneticPr fontId="41" type="noConversion"/>
  </si>
  <si>
    <t>3.1 지간/깊이-비를 제한하는 방법</t>
    <phoneticPr fontId="41" type="noConversion"/>
  </si>
  <si>
    <t>l/d</t>
    <phoneticPr fontId="41" type="noConversion"/>
  </si>
  <si>
    <r>
      <t>kㆍ[ 11+1.5 √f</t>
    </r>
    <r>
      <rPr>
        <vertAlign val="subscript"/>
        <sz val="9"/>
        <color indexed="8"/>
        <rFont val="맑은 고딕"/>
        <family val="3"/>
        <charset val="129"/>
      </rPr>
      <t xml:space="preserve">ck </t>
    </r>
    <r>
      <rPr>
        <sz val="9"/>
        <color indexed="8"/>
        <rFont val="맑은 고딕"/>
        <family val="3"/>
        <charset val="129"/>
      </rPr>
      <t>(ρ</t>
    </r>
    <r>
      <rPr>
        <vertAlign val="subscript"/>
        <sz val="9"/>
        <color indexed="8"/>
        <rFont val="맑은 고딕"/>
        <family val="3"/>
        <charset val="129"/>
      </rPr>
      <t xml:space="preserve">o </t>
    </r>
    <r>
      <rPr>
        <sz val="9"/>
        <color indexed="8"/>
        <rFont val="맑은 고딕"/>
        <family val="3"/>
        <charset val="129"/>
      </rPr>
      <t>/ ρ)  + 3.2 √f</t>
    </r>
    <r>
      <rPr>
        <vertAlign val="subscript"/>
        <sz val="9"/>
        <color indexed="8"/>
        <rFont val="맑은 고딕"/>
        <family val="3"/>
        <charset val="129"/>
      </rPr>
      <t xml:space="preserve">ck </t>
    </r>
    <r>
      <rPr>
        <sz val="9"/>
        <color indexed="8"/>
        <rFont val="맑은 고딕"/>
        <family val="3"/>
        <charset val="129"/>
      </rPr>
      <t>((ρ</t>
    </r>
    <r>
      <rPr>
        <vertAlign val="subscript"/>
        <sz val="9"/>
        <color indexed="8"/>
        <rFont val="맑은 고딕"/>
        <family val="3"/>
        <charset val="129"/>
      </rPr>
      <t xml:space="preserve">o </t>
    </r>
    <r>
      <rPr>
        <sz val="9"/>
        <color indexed="8"/>
        <rFont val="맑은 고딕"/>
        <family val="3"/>
        <charset val="129"/>
      </rPr>
      <t>/ ρ)-1)</t>
    </r>
    <r>
      <rPr>
        <vertAlign val="superscript"/>
        <sz val="9"/>
        <color indexed="8"/>
        <rFont val="맑은 고딕"/>
        <family val="3"/>
        <charset val="129"/>
      </rPr>
      <t>3/2</t>
    </r>
    <r>
      <rPr>
        <sz val="9"/>
        <color indexed="8"/>
        <rFont val="맑은 고딕"/>
        <family val="3"/>
        <charset val="129"/>
      </rPr>
      <t xml:space="preserve"> ]</t>
    </r>
    <phoneticPr fontId="41" type="noConversion"/>
  </si>
  <si>
    <r>
      <t>kㆍ[ 11+1.5 √f</t>
    </r>
    <r>
      <rPr>
        <vertAlign val="subscript"/>
        <sz val="9"/>
        <color indexed="8"/>
        <rFont val="맑은 고딕"/>
        <family val="3"/>
        <charset val="129"/>
      </rPr>
      <t xml:space="preserve">ck </t>
    </r>
    <r>
      <rPr>
        <sz val="9"/>
        <color indexed="8"/>
        <rFont val="맑은 고딕"/>
        <family val="3"/>
        <charset val="129"/>
      </rPr>
      <t>(ρ</t>
    </r>
    <r>
      <rPr>
        <vertAlign val="subscript"/>
        <sz val="9"/>
        <color indexed="8"/>
        <rFont val="맑은 고딕"/>
        <family val="3"/>
        <charset val="129"/>
      </rPr>
      <t xml:space="preserve">o </t>
    </r>
    <r>
      <rPr>
        <sz val="9"/>
        <color indexed="8"/>
        <rFont val="맑은 고딕"/>
        <family val="3"/>
        <charset val="129"/>
      </rPr>
      <t>/ (ρ-ρ'))  + (1/12)ㆍ√f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 xml:space="preserve"> √ (ρ'</t>
    </r>
    <r>
      <rPr>
        <vertAlign val="subscript"/>
        <sz val="9"/>
        <color indexed="8"/>
        <rFont val="맑은 고딕"/>
        <family val="3"/>
        <charset val="129"/>
      </rPr>
      <t xml:space="preserve"> </t>
    </r>
    <r>
      <rPr>
        <sz val="9"/>
        <color indexed="8"/>
        <rFont val="맑은 고딕"/>
        <family val="3"/>
        <charset val="129"/>
      </rPr>
      <t>/ ρ) ]</t>
    </r>
    <phoneticPr fontId="41" type="noConversion"/>
  </si>
  <si>
    <t>부재의 지지조건을 반영하는 계수</t>
    <phoneticPr fontId="41" type="noConversion"/>
  </si>
  <si>
    <r>
      <t>ρ</t>
    </r>
    <r>
      <rPr>
        <vertAlign val="subscript"/>
        <sz val="9"/>
        <color indexed="8"/>
        <rFont val="맑은 고딕"/>
        <family val="3"/>
        <charset val="129"/>
      </rPr>
      <t>o</t>
    </r>
    <phoneticPr fontId="41" type="noConversion"/>
  </si>
  <si>
    <r>
      <t>기준철근비, =√ 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ㆍ10</t>
    </r>
    <r>
      <rPr>
        <vertAlign val="superscript"/>
        <sz val="9"/>
        <rFont val="맑은 고딕"/>
        <family val="3"/>
        <charset val="129"/>
      </rPr>
      <t>-3</t>
    </r>
    <phoneticPr fontId="41" type="noConversion"/>
  </si>
  <si>
    <t>ρ'</t>
    <phoneticPr fontId="41" type="noConversion"/>
  </si>
  <si>
    <r>
      <t>l</t>
    </r>
    <r>
      <rPr>
        <vertAlign val="subscript"/>
        <sz val="9"/>
        <color indexed="8"/>
        <rFont val="맑은 고딕"/>
        <family val="3"/>
        <charset val="129"/>
      </rPr>
      <t>n</t>
    </r>
    <r>
      <rPr>
        <sz val="9"/>
        <color indexed="8"/>
        <rFont val="맑은 고딕"/>
        <family val="3"/>
        <charset val="129"/>
      </rPr>
      <t>/d</t>
    </r>
    <phoneticPr fontId="42" type="noConversion"/>
  </si>
  <si>
    <t>l/d</t>
  </si>
  <si>
    <t>(도로교한계상태설계법 5.5.2.2)</t>
    <phoneticPr fontId="4" type="noConversion"/>
  </si>
  <si>
    <t>(도로교한계상태설계법 5.10.2.6)</t>
    <phoneticPr fontId="29" type="noConversion"/>
  </si>
  <si>
    <r>
      <rPr>
        <vertAlign val="subscript"/>
        <sz val="9"/>
        <rFont val="맑은 고딕"/>
        <family val="3"/>
        <charset val="129"/>
      </rPr>
      <t>use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  <phoneticPr fontId="44" type="noConversion"/>
  </si>
  <si>
    <t>이므로</t>
    <phoneticPr fontId="29" type="noConversion"/>
  </si>
  <si>
    <r>
      <t>여기서,</t>
    </r>
    <r>
      <rPr>
        <sz val="9"/>
        <color indexed="8"/>
        <rFont val="맑은 고딕"/>
        <family val="3"/>
        <charset val="129"/>
      </rPr>
      <t xml:space="preserve"> </t>
    </r>
    <phoneticPr fontId="29" type="noConversion"/>
  </si>
  <si>
    <t>Title_4_2_ShearStrength01</t>
    <phoneticPr fontId="29" type="noConversion"/>
  </si>
  <si>
    <t>ShearStrength01</t>
    <phoneticPr fontId="29" type="noConversion"/>
  </si>
  <si>
    <t>Title_4_2_ShearStrength02</t>
    <phoneticPr fontId="29" type="noConversion"/>
  </si>
  <si>
    <t>ShearStrength02</t>
    <phoneticPr fontId="29" type="noConversion"/>
  </si>
  <si>
    <t>ServiceLimit</t>
    <phoneticPr fontId="29" type="noConversion"/>
  </si>
  <si>
    <t>Crack_Width_in_Serv</t>
    <phoneticPr fontId="29" type="noConversion"/>
  </si>
  <si>
    <t>Deflection_Check02</t>
    <phoneticPr fontId="29" type="noConversion"/>
  </si>
  <si>
    <t>Deflection_Check01_1</t>
    <phoneticPr fontId="29" type="noConversion"/>
  </si>
  <si>
    <t>Deflection_Check01_2</t>
    <phoneticPr fontId="29" type="noConversion"/>
  </si>
  <si>
    <t>Deflection_Check03_1</t>
    <phoneticPr fontId="29" type="noConversion"/>
  </si>
  <si>
    <t>Deflection_Check03_2</t>
    <phoneticPr fontId="29" type="noConversion"/>
  </si>
  <si>
    <t>Deflection_Check04</t>
    <phoneticPr fontId="29" type="noConversion"/>
  </si>
  <si>
    <t>&lt;요약계산서&gt;</t>
    <phoneticPr fontId="45" type="noConversion"/>
  </si>
  <si>
    <r>
      <rPr>
        <b/>
        <sz val="9"/>
        <color indexed="8"/>
        <rFont val="맑은 고딕"/>
        <family val="3"/>
        <charset val="129"/>
      </rPr>
      <t>Ⅰ</t>
    </r>
    <r>
      <rPr>
        <b/>
        <sz val="9"/>
        <color indexed="8"/>
        <rFont val="맑은 고딕"/>
        <family val="3"/>
        <charset val="129"/>
      </rPr>
      <t>. 설계단면력 요약</t>
    </r>
    <phoneticPr fontId="45" type="noConversion"/>
  </si>
  <si>
    <t>검토부재</t>
    <phoneticPr fontId="45" type="noConversion"/>
  </si>
  <si>
    <t xml:space="preserve">강도하중 </t>
    <phoneticPr fontId="45" type="noConversion"/>
  </si>
  <si>
    <t>극단하중</t>
    <phoneticPr fontId="45" type="noConversion"/>
  </si>
  <si>
    <t>사용하중</t>
    <phoneticPr fontId="45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</si>
  <si>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 xml:space="preserve"> (kN.m)</t>
    </r>
    <phoneticPr fontId="45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</si>
  <si>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 xml:space="preserve"> (kN)</t>
    </r>
    <phoneticPr fontId="45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</si>
  <si>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 xml:space="preserve">u </t>
    </r>
    <r>
      <rPr>
        <sz val="9"/>
        <color indexed="8"/>
        <rFont val="맑은 고딕"/>
        <family val="3"/>
        <charset val="129"/>
      </rPr>
      <t>(kN)</t>
    </r>
    <phoneticPr fontId="45" type="noConversion"/>
  </si>
  <si>
    <t>검토부재 1</t>
    <phoneticPr fontId="45" type="noConversion"/>
  </si>
  <si>
    <t>검토부재 2</t>
    <phoneticPr fontId="45" type="noConversion"/>
  </si>
  <si>
    <t>① 인장철근량 검토</t>
    <phoneticPr fontId="45" type="noConversion"/>
  </si>
  <si>
    <r>
      <rPr>
        <vertAlign val="subscript"/>
        <sz val="9"/>
        <color indexed="8"/>
        <rFont val="맑은 고딕"/>
        <family val="3"/>
        <charset val="129"/>
      </rPr>
      <t>use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 (mm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</t>
    </r>
    <phoneticPr fontId="45" type="noConversion"/>
  </si>
  <si>
    <t>판정</t>
    <phoneticPr fontId="45" type="noConversion"/>
  </si>
  <si>
    <r>
      <rPr>
        <sz val="9"/>
        <color indexed="8"/>
        <rFont val="돋움"/>
        <family val="3"/>
        <charset val="129"/>
      </rPr>
      <t>②</t>
    </r>
    <r>
      <rPr>
        <sz val="9"/>
        <color indexed="8"/>
        <rFont val="맑은 고딕"/>
        <family val="3"/>
        <charset val="129"/>
      </rPr>
      <t xml:space="preserve"> 휨강도검토</t>
    </r>
    <phoneticPr fontId="45" type="noConversion"/>
  </si>
  <si>
    <t>유효높이 d(mm)</t>
    <phoneticPr fontId="45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</si>
  <si>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n</t>
    </r>
    <r>
      <rPr>
        <sz val="9"/>
        <color indexed="8"/>
        <rFont val="맑은 고딕"/>
        <family val="3"/>
        <charset val="129"/>
      </rPr>
      <t xml:space="preserve"> (kN.m)</t>
    </r>
    <phoneticPr fontId="45" type="noConversion"/>
  </si>
  <si>
    <t xml:space="preserve"> S.F</t>
    <phoneticPr fontId="45" type="noConversion"/>
  </si>
  <si>
    <t>S.F</t>
    <phoneticPr fontId="45" type="noConversion"/>
  </si>
  <si>
    <r>
      <rPr>
        <b/>
        <sz val="9"/>
        <color indexed="8"/>
        <rFont val="맑은 고딕"/>
        <family val="3"/>
        <charset val="129"/>
      </rPr>
      <t>Ⅲ</t>
    </r>
    <r>
      <rPr>
        <b/>
        <sz val="9"/>
        <color indexed="8"/>
        <rFont val="맑은 고딕"/>
        <family val="3"/>
        <charset val="129"/>
      </rPr>
      <t>. 극단한계상태검토</t>
    </r>
    <phoneticPr fontId="45" type="noConversion"/>
  </si>
  <si>
    <r>
      <rPr>
        <sz val="9"/>
        <color indexed="8"/>
        <rFont val="돋움"/>
        <family val="3"/>
        <charset val="129"/>
      </rPr>
      <t xml:space="preserve">① </t>
    </r>
    <r>
      <rPr>
        <sz val="9"/>
        <color indexed="8"/>
        <rFont val="맑은 고딕"/>
        <family val="3"/>
        <charset val="129"/>
      </rPr>
      <t>휨강도검토</t>
    </r>
    <phoneticPr fontId="45" type="noConversion"/>
  </si>
  <si>
    <t>검토부재</t>
    <phoneticPr fontId="45" type="noConversion"/>
  </si>
  <si>
    <t>검토부재 1</t>
    <phoneticPr fontId="45" type="noConversion"/>
  </si>
  <si>
    <r>
      <rPr>
        <sz val="9"/>
        <color indexed="8"/>
        <rFont val="돋움"/>
        <family val="3"/>
        <charset val="129"/>
      </rPr>
      <t>②</t>
    </r>
    <r>
      <rPr>
        <sz val="9"/>
        <color indexed="8"/>
        <rFont val="맑은 고딕"/>
        <family val="3"/>
        <charset val="129"/>
      </rPr>
      <t xml:space="preserve"> 전단강도검토</t>
    </r>
    <phoneticPr fontId="45" type="noConversion"/>
  </si>
  <si>
    <t>검토부재 2</t>
    <phoneticPr fontId="45" type="noConversion"/>
  </si>
  <si>
    <r>
      <rPr>
        <b/>
        <sz val="9"/>
        <color indexed="8"/>
        <rFont val="맑은 고딕"/>
        <family val="3"/>
        <charset val="129"/>
      </rPr>
      <t>Ⅳ</t>
    </r>
    <r>
      <rPr>
        <b/>
        <sz val="9"/>
        <color indexed="8"/>
        <rFont val="맑은 고딕"/>
        <family val="3"/>
        <charset val="129"/>
      </rPr>
      <t>. 사용한계상태검토</t>
    </r>
    <phoneticPr fontId="45" type="noConversion"/>
  </si>
  <si>
    <t>① 균열검토</t>
    <phoneticPr fontId="45" type="noConversion"/>
  </si>
  <si>
    <t>판정</t>
    <phoneticPr fontId="45" type="noConversion"/>
  </si>
  <si>
    <t>검토부재 1</t>
    <phoneticPr fontId="45" type="noConversion"/>
  </si>
  <si>
    <t>검토부재 2</t>
    <phoneticPr fontId="45" type="noConversion"/>
  </si>
  <si>
    <r>
      <rPr>
        <sz val="9"/>
        <color indexed="8"/>
        <rFont val="맑은 고딕"/>
        <family val="3"/>
        <charset val="129"/>
      </rPr>
      <t>②</t>
    </r>
    <r>
      <rPr>
        <sz val="9"/>
        <color indexed="8"/>
        <rFont val="맑은 고딕"/>
        <family val="3"/>
        <charset val="129"/>
      </rPr>
      <t xml:space="preserve"> 처짐검토</t>
    </r>
    <phoneticPr fontId="45" type="noConversion"/>
  </si>
  <si>
    <t>검토부재</t>
    <phoneticPr fontId="45" type="noConversion"/>
  </si>
  <si>
    <t>Summary</t>
    <phoneticPr fontId="4" type="noConversion"/>
  </si>
  <si>
    <t>한계 지간/깊이 비 (l/d)</t>
    <phoneticPr fontId="45" type="noConversion"/>
  </si>
  <si>
    <r>
      <t>실제 지간/깊이 비 (l</t>
    </r>
    <r>
      <rPr>
        <vertAlign val="subscript"/>
        <sz val="9"/>
        <color indexed="8"/>
        <rFont val="맑은 고딕"/>
        <family val="3"/>
        <charset val="129"/>
      </rPr>
      <t>n</t>
    </r>
    <r>
      <rPr>
        <sz val="9"/>
        <color indexed="8"/>
        <rFont val="맑은 고딕"/>
        <family val="3"/>
        <charset val="129"/>
      </rPr>
      <t>/d)</t>
    </r>
    <phoneticPr fontId="45" type="noConversion"/>
  </si>
  <si>
    <t>s (mm)</t>
    <phoneticPr fontId="45" type="noConversion"/>
  </si>
  <si>
    <t>유효높이 d (mm)</t>
    <phoneticPr fontId="45" type="noConversion"/>
  </si>
  <si>
    <r>
      <rPr>
        <vertAlign val="subscript"/>
        <sz val="9"/>
        <color indexed="8"/>
        <rFont val="맑은 고딕"/>
        <family val="3"/>
        <charset val="129"/>
      </rPr>
      <t>use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 xml:space="preserve">v  </t>
    </r>
    <r>
      <rPr>
        <sz val="9"/>
        <color indexed="8"/>
        <rFont val="맑은 고딕"/>
        <family val="3"/>
        <charset val="129"/>
      </rPr>
      <t>(mm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</t>
    </r>
    <phoneticPr fontId="45" type="noConversion"/>
  </si>
  <si>
    <r>
      <rPr>
        <sz val="9"/>
        <color indexed="8"/>
        <rFont val="돋움"/>
        <family val="3"/>
        <charset val="129"/>
      </rPr>
      <t>④</t>
    </r>
    <r>
      <rPr>
        <sz val="9"/>
        <color indexed="8"/>
        <rFont val="맑은 고딕"/>
        <family val="3"/>
        <charset val="129"/>
      </rPr>
      <t xml:space="preserve"> 수직/수평 철근량 검토</t>
    </r>
    <phoneticPr fontId="45" type="noConversion"/>
  </si>
  <si>
    <t>구분</t>
    <phoneticPr fontId="45" type="noConversion"/>
  </si>
  <si>
    <t>수직</t>
    <phoneticPr fontId="45" type="noConversion"/>
  </si>
  <si>
    <t>수평</t>
    <phoneticPr fontId="45" type="noConversion"/>
  </si>
  <si>
    <r>
      <rPr>
        <vertAlign val="subscript"/>
        <sz val="9"/>
        <color indexed="8"/>
        <rFont val="맑은 고딕"/>
        <family val="3"/>
        <charset val="129"/>
      </rPr>
      <t>min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 xml:space="preserve">v </t>
    </r>
    <r>
      <rPr>
        <sz val="9"/>
        <color indexed="8"/>
        <rFont val="맑은 고딕"/>
        <family val="3"/>
        <charset val="129"/>
      </rPr>
      <t>(mm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</t>
    </r>
    <phoneticPr fontId="45" type="noConversion"/>
  </si>
  <si>
    <r>
      <rPr>
        <vertAlign val="subscript"/>
        <sz val="9"/>
        <color indexed="8"/>
        <rFont val="맑은 고딕"/>
        <family val="3"/>
        <charset val="129"/>
      </rPr>
      <t>use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 xml:space="preserve">v </t>
    </r>
    <r>
      <rPr>
        <sz val="9"/>
        <color indexed="8"/>
        <rFont val="맑은 고딕"/>
        <family val="3"/>
        <charset val="129"/>
      </rPr>
      <t>(mm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</t>
    </r>
    <phoneticPr fontId="45" type="noConversion"/>
  </si>
  <si>
    <t>(위의 영역 사용)</t>
    <phoneticPr fontId="4" type="noConversion"/>
  </si>
  <si>
    <t>(DeepBeam에만 적용)</t>
    <phoneticPr fontId="4" type="noConversion"/>
  </si>
  <si>
    <r>
      <rPr>
        <vertAlign val="subscript"/>
        <sz val="9"/>
        <color indexed="8"/>
        <rFont val="맑은 고딕"/>
        <family val="3"/>
        <charset val="129"/>
      </rPr>
      <t>min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 xml:space="preserve">s </t>
    </r>
    <r>
      <rPr>
        <sz val="9"/>
        <color indexed="8"/>
        <rFont val="맑은 고딕"/>
        <family val="3"/>
        <charset val="129"/>
      </rPr>
      <t>(mm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</t>
    </r>
    <phoneticPr fontId="45" type="noConversion"/>
  </si>
  <si>
    <r>
      <t>설계 균열폭 w</t>
    </r>
    <r>
      <rPr>
        <vertAlign val="subscript"/>
        <sz val="9"/>
        <color indexed="8"/>
        <rFont val="맑은 고딕"/>
        <family val="3"/>
        <charset val="129"/>
      </rPr>
      <t xml:space="preserve">k </t>
    </r>
    <r>
      <rPr>
        <sz val="9"/>
        <color indexed="8"/>
        <rFont val="맑은 고딕"/>
        <family val="3"/>
        <charset val="129"/>
      </rPr>
      <t>(mm)</t>
    </r>
    <phoneticPr fontId="45" type="noConversion"/>
  </si>
  <si>
    <t>한계 균열폭 w (mm)</t>
    <phoneticPr fontId="45" type="noConversion"/>
  </si>
  <si>
    <t>극한</t>
    <phoneticPr fontId="29" type="noConversion"/>
  </si>
  <si>
    <t>극단</t>
    <phoneticPr fontId="29" type="noConversion"/>
  </si>
  <si>
    <t>사용</t>
    <phoneticPr fontId="29" type="noConversion"/>
  </si>
  <si>
    <t>Title_1_DeepBeam_Check</t>
    <phoneticPr fontId="29" type="noConversion"/>
  </si>
  <si>
    <t>1. 깊은보 검토 여부</t>
  </si>
  <si>
    <r>
      <t>L</t>
    </r>
    <r>
      <rPr>
        <vertAlign val="subscript"/>
        <sz val="9"/>
        <rFont val="맑은 고딕"/>
        <family val="3"/>
        <charset val="129"/>
      </rPr>
      <t>n</t>
    </r>
    <r>
      <rPr>
        <sz val="9"/>
        <rFont val="맑은 고딕"/>
        <family val="3"/>
        <charset val="129"/>
      </rPr>
      <t xml:space="preserve"> / d</t>
    </r>
    <phoneticPr fontId="4" type="noConversion"/>
  </si>
  <si>
    <t>Deep Beam</t>
    <phoneticPr fontId="29" type="noConversion"/>
  </si>
  <si>
    <t>2. 계산조건</t>
    <phoneticPr fontId="4" type="noConversion"/>
  </si>
  <si>
    <t>3. 인장철근량 검토</t>
    <phoneticPr fontId="4" type="noConversion"/>
  </si>
  <si>
    <t>3.1 중립축 계산</t>
    <phoneticPr fontId="4" type="noConversion"/>
  </si>
  <si>
    <t>4.1 중립축 계산</t>
    <phoneticPr fontId="29" type="noConversion"/>
  </si>
  <si>
    <t>4.2 휨강도 계산</t>
    <phoneticPr fontId="4" type="noConversion"/>
  </si>
  <si>
    <r>
      <t>6.1 수직전단철근량</t>
    </r>
    <r>
      <rPr>
        <sz val="9"/>
        <rFont val="Times New Roman"/>
        <family val="1"/>
      </rPr>
      <t/>
    </r>
    <phoneticPr fontId="4" type="noConversion"/>
  </si>
  <si>
    <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phoneticPr fontId="4" type="noConversion"/>
  </si>
  <si>
    <r>
      <t>0.001ㆍA</t>
    </r>
    <r>
      <rPr>
        <vertAlign val="subscript"/>
        <sz val="9"/>
        <rFont val="맑은 고딕"/>
        <family val="3"/>
        <charset val="129"/>
      </rPr>
      <t>s</t>
    </r>
    <phoneticPr fontId="45" type="noConversion"/>
  </si>
  <si>
    <r>
      <t>mm</t>
    </r>
    <r>
      <rPr>
        <vertAlign val="superscript"/>
        <sz val="9"/>
        <color indexed="8"/>
        <rFont val="맑은 고딕"/>
        <family val="3"/>
        <charset val="129"/>
      </rPr>
      <t>2</t>
    </r>
    <phoneticPr fontId="4" type="noConversion"/>
  </si>
  <si>
    <r>
      <rPr>
        <vertAlign val="subscript"/>
        <sz val="9"/>
        <rFont val="맑은 고딕"/>
        <family val="3"/>
        <charset val="129"/>
      </rPr>
      <t>use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phoneticPr fontId="45" type="noConversion"/>
  </si>
  <si>
    <r>
      <rPr>
        <vertAlign val="subscript"/>
        <sz val="9"/>
        <rFont val="맑은 고딕"/>
        <family val="3"/>
        <charset val="129"/>
      </rPr>
      <t>max</t>
    </r>
    <r>
      <rPr>
        <sz val="9"/>
        <rFont val="맑은 고딕"/>
        <family val="3"/>
        <charset val="129"/>
      </rPr>
      <t>s</t>
    </r>
    <r>
      <rPr>
        <vertAlign val="subscript"/>
        <sz val="9"/>
        <rFont val="맑은 고딕"/>
        <family val="3"/>
        <charset val="129"/>
      </rPr>
      <t>v</t>
    </r>
    <phoneticPr fontId="4" type="noConversion"/>
  </si>
  <si>
    <r>
      <t>min [ 2ㆍb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, 300mm ]</t>
    </r>
    <phoneticPr fontId="45" type="noConversion"/>
  </si>
  <si>
    <t>mm</t>
    <phoneticPr fontId="45" type="noConversion"/>
  </si>
  <si>
    <r>
      <t>max</t>
    </r>
    <r>
      <rPr>
        <sz val="9"/>
        <rFont val="맑은 고딕"/>
        <family val="3"/>
        <charset val="129"/>
      </rPr>
      <t>s</t>
    </r>
    <r>
      <rPr>
        <vertAlign val="subscript"/>
        <sz val="9"/>
        <rFont val="맑은 고딕"/>
        <family val="3"/>
        <charset val="129"/>
      </rPr>
      <t>v</t>
    </r>
    <phoneticPr fontId="47" type="noConversion"/>
  </si>
  <si>
    <r>
      <t>6.2 수평전단철근량</t>
    </r>
    <r>
      <rPr>
        <sz val="9"/>
        <rFont val="Times New Roman"/>
        <family val="1"/>
      </rPr>
      <t/>
    </r>
    <phoneticPr fontId="4" type="noConversion"/>
  </si>
  <si>
    <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vh</t>
    </r>
    <phoneticPr fontId="4" type="noConversion"/>
  </si>
  <si>
    <r>
      <rPr>
        <vertAlign val="subscript"/>
        <sz val="9"/>
        <rFont val="맑은 고딕"/>
        <family val="3"/>
        <charset val="129"/>
      </rPr>
      <t>use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vh</t>
    </r>
    <phoneticPr fontId="45" type="noConversion"/>
  </si>
  <si>
    <r>
      <rPr>
        <vertAlign val="subscript"/>
        <sz val="9"/>
        <rFont val="맑은 고딕"/>
        <family val="3"/>
        <charset val="129"/>
      </rPr>
      <t>max</t>
    </r>
    <r>
      <rPr>
        <sz val="9"/>
        <rFont val="맑은 고딕"/>
        <family val="3"/>
        <charset val="129"/>
      </rPr>
      <t>s</t>
    </r>
    <r>
      <rPr>
        <vertAlign val="subscript"/>
        <sz val="9"/>
        <rFont val="맑은 고딕"/>
        <family val="3"/>
        <charset val="129"/>
      </rPr>
      <t>vh</t>
    </r>
    <phoneticPr fontId="4" type="noConversion"/>
  </si>
  <si>
    <r>
      <rPr>
        <vertAlign val="subscript"/>
        <sz val="9"/>
        <rFont val="맑은 고딕"/>
        <family val="3"/>
        <charset val="129"/>
      </rPr>
      <t>use</t>
    </r>
    <r>
      <rPr>
        <sz val="9"/>
        <rFont val="맑은 고딕"/>
        <family val="3"/>
        <charset val="129"/>
      </rPr>
      <t>s</t>
    </r>
    <r>
      <rPr>
        <vertAlign val="subscript"/>
        <sz val="9"/>
        <rFont val="맑은 고딕"/>
        <family val="3"/>
        <charset val="129"/>
      </rPr>
      <t>vh</t>
    </r>
    <phoneticPr fontId="4" type="noConversion"/>
  </si>
  <si>
    <r>
      <t>max</t>
    </r>
    <r>
      <rPr>
        <sz val="9"/>
        <rFont val="맑은 고딕"/>
        <family val="3"/>
        <charset val="129"/>
      </rPr>
      <t>s</t>
    </r>
    <r>
      <rPr>
        <vertAlign val="subscript"/>
        <sz val="9"/>
        <rFont val="맑은 고딕"/>
        <family val="3"/>
        <charset val="129"/>
      </rPr>
      <t>vh</t>
    </r>
    <phoneticPr fontId="4" type="noConversion"/>
  </si>
  <si>
    <r>
      <rPr>
        <vertAlign val="subscript"/>
        <sz val="9"/>
        <rFont val="맑은 고딕"/>
        <family val="3"/>
        <charset val="129"/>
      </rPr>
      <t>use</t>
    </r>
    <r>
      <rPr>
        <sz val="9"/>
        <rFont val="맑은 고딕"/>
        <family val="3"/>
        <charset val="129"/>
      </rPr>
      <t>s</t>
    </r>
    <r>
      <rPr>
        <vertAlign val="subscript"/>
        <sz val="9"/>
        <rFont val="맑은 고딕"/>
        <family val="3"/>
        <charset val="129"/>
      </rPr>
      <t>v</t>
    </r>
    <phoneticPr fontId="4" type="noConversion"/>
  </si>
  <si>
    <t>S_I_SectForce</t>
    <phoneticPr fontId="4" type="noConversion"/>
  </si>
  <si>
    <t>S_I_SectForce_Header</t>
    <phoneticPr fontId="4" type="noConversion"/>
  </si>
  <si>
    <t>S_I_SectForce_Table01</t>
    <phoneticPr fontId="4" type="noConversion"/>
  </si>
  <si>
    <t>S_I_SectForce_Table02</t>
    <phoneticPr fontId="4" type="noConversion"/>
  </si>
  <si>
    <t>S_II_StrengthLimit</t>
    <phoneticPr fontId="4" type="noConversion"/>
  </si>
  <si>
    <t>S_II_1_TensileRebar_Table01</t>
    <phoneticPr fontId="4" type="noConversion"/>
  </si>
  <si>
    <t>S_II_2_Bending_Table01</t>
    <phoneticPr fontId="4" type="noConversion"/>
  </si>
  <si>
    <t>S_II_3_Shear_Table01</t>
    <phoneticPr fontId="4" type="noConversion"/>
  </si>
  <si>
    <t>S_Deep_4_Rebar_Table01</t>
    <phoneticPr fontId="45" type="noConversion"/>
  </si>
  <si>
    <t>S_III_Ultimate_Limit</t>
    <phoneticPr fontId="4" type="noConversion"/>
  </si>
  <si>
    <t>S_III_1_Bending</t>
    <phoneticPr fontId="4" type="noConversion"/>
  </si>
  <si>
    <t>S_III_2_Shear</t>
    <phoneticPr fontId="4" type="noConversion"/>
  </si>
  <si>
    <t>S_IV_Service_Limit</t>
    <phoneticPr fontId="4" type="noConversion"/>
  </si>
  <si>
    <t>S_IV_1_Crack</t>
    <phoneticPr fontId="4" type="noConversion"/>
  </si>
  <si>
    <t>S_IV_1_Crack_Header</t>
    <phoneticPr fontId="4" type="noConversion"/>
  </si>
  <si>
    <t>S_IV_1_Crack_Table1</t>
    <phoneticPr fontId="4" type="noConversion"/>
  </si>
  <si>
    <t>S_IV_1_Crack_Table2</t>
    <phoneticPr fontId="4" type="noConversion"/>
  </si>
  <si>
    <t>S_IV_2_Deflectiom</t>
    <phoneticPr fontId="4" type="noConversion"/>
  </si>
  <si>
    <t>S_IV_2_Deflectiom_Header</t>
    <phoneticPr fontId="4" type="noConversion"/>
  </si>
  <si>
    <t>S_IV_2_Deflectiom_Table1</t>
    <phoneticPr fontId="4" type="noConversion"/>
  </si>
  <si>
    <t>S_IV_2_Deflectiom_Table2</t>
    <phoneticPr fontId="4" type="noConversion"/>
  </si>
  <si>
    <t>Element_Name</t>
    <phoneticPr fontId="29" type="noConversion"/>
  </si>
  <si>
    <t>ShearStrength_check</t>
    <phoneticPr fontId="29" type="noConversion"/>
  </si>
  <si>
    <t>콘크리트 기준압축강도</t>
    <phoneticPr fontId="4" type="noConversion"/>
  </si>
  <si>
    <t>콘크리트 평균인장강도</t>
    <phoneticPr fontId="41" type="noConversion"/>
  </si>
  <si>
    <t>콘크리트 기준인장강도</t>
    <phoneticPr fontId="41" type="noConversion"/>
  </si>
  <si>
    <t>콘크리트 설계압축강도</t>
    <phoneticPr fontId="41" type="noConversion"/>
  </si>
  <si>
    <r>
      <rPr>
        <b/>
        <vertAlign val="subscript"/>
        <sz val="9"/>
        <color indexed="8"/>
        <rFont val="맑은 고딕"/>
        <family val="3"/>
        <charset val="129"/>
      </rPr>
      <t>max</t>
    </r>
    <r>
      <rPr>
        <b/>
        <sz val="9"/>
        <color indexed="8"/>
        <rFont val="맑은 고딕"/>
        <family val="3"/>
        <charset val="129"/>
      </rPr>
      <t>A</t>
    </r>
    <r>
      <rPr>
        <b/>
        <vertAlign val="subscript"/>
        <sz val="9"/>
        <color indexed="8"/>
        <rFont val="맑은 고딕"/>
        <family val="3"/>
        <charset val="129"/>
      </rPr>
      <t>s</t>
    </r>
    <r>
      <rPr>
        <b/>
        <sz val="9"/>
        <color indexed="8"/>
        <rFont val="맑은 고딕"/>
        <family val="3"/>
        <charset val="129"/>
      </rPr>
      <t xml:space="preserve"> 
(mm</t>
    </r>
    <r>
      <rPr>
        <b/>
        <vertAlign val="superscript"/>
        <sz val="9"/>
        <color indexed="8"/>
        <rFont val="맑은 고딕"/>
        <family val="3"/>
        <charset val="129"/>
      </rPr>
      <t>2</t>
    </r>
    <r>
      <rPr>
        <b/>
        <sz val="9"/>
        <color indexed="8"/>
        <rFont val="맑은 고딕"/>
        <family val="3"/>
        <charset val="129"/>
      </rPr>
      <t>)</t>
    </r>
    <phoneticPr fontId="48" type="noConversion"/>
  </si>
  <si>
    <r>
      <rPr>
        <b/>
        <vertAlign val="subscript"/>
        <sz val="9"/>
        <color indexed="8"/>
        <rFont val="맑은 고딕"/>
        <family val="3"/>
        <charset val="129"/>
      </rPr>
      <t>min</t>
    </r>
    <r>
      <rPr>
        <b/>
        <sz val="9"/>
        <color indexed="8"/>
        <rFont val="맑은 고딕"/>
        <family val="3"/>
        <charset val="129"/>
      </rPr>
      <t>A</t>
    </r>
    <r>
      <rPr>
        <b/>
        <vertAlign val="subscript"/>
        <sz val="9"/>
        <color indexed="8"/>
        <rFont val="맑은 고딕"/>
        <family val="3"/>
        <charset val="129"/>
      </rPr>
      <t xml:space="preserve">s 
</t>
    </r>
    <r>
      <rPr>
        <b/>
        <sz val="9"/>
        <color indexed="8"/>
        <rFont val="맑은 고딕"/>
        <family val="3"/>
        <charset val="129"/>
      </rPr>
      <t>(mm</t>
    </r>
    <r>
      <rPr>
        <b/>
        <vertAlign val="superscript"/>
        <sz val="9"/>
        <color indexed="8"/>
        <rFont val="맑은 고딕"/>
        <family val="3"/>
        <charset val="129"/>
      </rPr>
      <t>2</t>
    </r>
    <r>
      <rPr>
        <b/>
        <sz val="9"/>
        <color indexed="8"/>
        <rFont val="맑은 고딕"/>
        <family val="3"/>
        <charset val="129"/>
      </rPr>
      <t>)</t>
    </r>
    <phoneticPr fontId="48" type="noConversion"/>
  </si>
  <si>
    <r>
      <rPr>
        <b/>
        <vertAlign val="subscript"/>
        <sz val="9"/>
        <color indexed="8"/>
        <rFont val="맑은 고딕"/>
        <family val="3"/>
        <charset val="129"/>
      </rPr>
      <t>req</t>
    </r>
    <r>
      <rPr>
        <b/>
        <sz val="9"/>
        <color indexed="8"/>
        <rFont val="맑은 고딕"/>
        <family val="3"/>
        <charset val="129"/>
      </rPr>
      <t>A</t>
    </r>
    <r>
      <rPr>
        <b/>
        <vertAlign val="subscript"/>
        <sz val="9"/>
        <color indexed="8"/>
        <rFont val="맑은 고딕"/>
        <family val="3"/>
        <charset val="129"/>
      </rPr>
      <t xml:space="preserve">s 
</t>
    </r>
    <r>
      <rPr>
        <b/>
        <sz val="9"/>
        <color indexed="8"/>
        <rFont val="맑은 고딕"/>
        <family val="3"/>
        <charset val="129"/>
      </rPr>
      <t>(mm</t>
    </r>
    <r>
      <rPr>
        <b/>
        <vertAlign val="superscript"/>
        <sz val="9"/>
        <color indexed="8"/>
        <rFont val="맑은 고딕"/>
        <family val="3"/>
        <charset val="129"/>
      </rPr>
      <t>2</t>
    </r>
    <r>
      <rPr>
        <b/>
        <sz val="9"/>
        <color indexed="8"/>
        <rFont val="맑은 고딕"/>
        <family val="3"/>
        <charset val="129"/>
      </rPr>
      <t>)</t>
    </r>
    <phoneticPr fontId="48" type="noConversion"/>
  </si>
  <si>
    <r>
      <t>(4/3)</t>
    </r>
    <r>
      <rPr>
        <b/>
        <vertAlign val="subscript"/>
        <sz val="9"/>
        <color indexed="8"/>
        <rFont val="맑은 고딕"/>
        <family val="3"/>
        <charset val="129"/>
      </rPr>
      <t>req</t>
    </r>
    <r>
      <rPr>
        <b/>
        <sz val="9"/>
        <color indexed="8"/>
        <rFont val="맑은 고딕"/>
        <family val="3"/>
        <charset val="129"/>
      </rPr>
      <t>A</t>
    </r>
    <r>
      <rPr>
        <b/>
        <vertAlign val="subscript"/>
        <sz val="9"/>
        <color indexed="8"/>
        <rFont val="맑은 고딕"/>
        <family val="3"/>
        <charset val="129"/>
      </rPr>
      <t xml:space="preserve">s 
</t>
    </r>
    <r>
      <rPr>
        <b/>
        <sz val="9"/>
        <color indexed="8"/>
        <rFont val="맑은 고딕"/>
        <family val="3"/>
        <charset val="129"/>
      </rPr>
      <t>(mm</t>
    </r>
    <r>
      <rPr>
        <b/>
        <vertAlign val="superscript"/>
        <sz val="9"/>
        <color indexed="8"/>
        <rFont val="맑은 고딕"/>
        <family val="3"/>
        <charset val="129"/>
      </rPr>
      <t>2</t>
    </r>
    <r>
      <rPr>
        <b/>
        <sz val="9"/>
        <color indexed="8"/>
        <rFont val="맑은 고딕"/>
        <family val="3"/>
        <charset val="129"/>
      </rPr>
      <t>)</t>
    </r>
    <phoneticPr fontId="48" type="noConversion"/>
  </si>
  <si>
    <r>
      <rPr>
        <b/>
        <vertAlign val="subscript"/>
        <sz val="9"/>
        <color indexed="8"/>
        <rFont val="맑은 고딕"/>
        <family val="3"/>
        <charset val="129"/>
      </rPr>
      <t>use</t>
    </r>
    <r>
      <rPr>
        <b/>
        <sz val="9"/>
        <color indexed="8"/>
        <rFont val="맑은 고딕"/>
        <family val="3"/>
        <charset val="129"/>
      </rPr>
      <t>A</t>
    </r>
    <r>
      <rPr>
        <b/>
        <vertAlign val="subscript"/>
        <sz val="9"/>
        <color indexed="8"/>
        <rFont val="맑은 고딕"/>
        <family val="3"/>
        <charset val="129"/>
      </rPr>
      <t xml:space="preserve">s 
</t>
    </r>
    <r>
      <rPr>
        <b/>
        <sz val="9"/>
        <color indexed="8"/>
        <rFont val="맑은 고딕"/>
        <family val="3"/>
        <charset val="129"/>
      </rPr>
      <t>(mm</t>
    </r>
    <r>
      <rPr>
        <b/>
        <vertAlign val="superscript"/>
        <sz val="9"/>
        <color indexed="8"/>
        <rFont val="맑은 고딕"/>
        <family val="3"/>
        <charset val="129"/>
      </rPr>
      <t>2</t>
    </r>
    <r>
      <rPr>
        <b/>
        <sz val="9"/>
        <color indexed="8"/>
        <rFont val="맑은 고딕"/>
        <family val="3"/>
        <charset val="129"/>
      </rPr>
      <t>)</t>
    </r>
    <phoneticPr fontId="48" type="noConversion"/>
  </si>
  <si>
    <t>RebarCheck01</t>
    <phoneticPr fontId="29" type="noConversion"/>
  </si>
  <si>
    <t>RebarCheck02</t>
    <phoneticPr fontId="29" type="noConversion"/>
  </si>
  <si>
    <r>
      <t>4.</t>
    </r>
    <r>
      <rPr>
        <sz val="9"/>
        <color indexed="8"/>
        <rFont val="맑은 고딕"/>
        <family val="3"/>
        <charset val="129"/>
      </rPr>
      <t>1</t>
    </r>
    <r>
      <rPr>
        <sz val="9"/>
        <color indexed="8"/>
        <rFont val="맑은 고딕"/>
        <family val="3"/>
        <charset val="129"/>
      </rPr>
      <t xml:space="preserve"> 최소전단철근 검토</t>
    </r>
    <phoneticPr fontId="29" type="noConversion"/>
  </si>
  <si>
    <t>* 전단검토를 체크하고 값이 있을 때</t>
  </si>
  <si>
    <t>* 전단검토를 체크하고 값이 없을 때</t>
    <phoneticPr fontId="29" type="noConversion"/>
  </si>
  <si>
    <t>ln값이 7m이상이므로 l/d를 보정함</t>
    <phoneticPr fontId="52" type="noConversion"/>
  </si>
  <si>
    <t>Deflection_Check03_3</t>
    <phoneticPr fontId="29" type="noConversion"/>
  </si>
  <si>
    <t>Title_2_Design_Condition</t>
    <phoneticPr fontId="29" type="noConversion"/>
  </si>
  <si>
    <t>콘크리트 기준압축강도</t>
    <phoneticPr fontId="4" type="noConversion"/>
  </si>
  <si>
    <t>콘크리트 평균인장강도</t>
    <phoneticPr fontId="4" type="noConversion"/>
  </si>
  <si>
    <t>콘크리트 기준인장강도</t>
    <phoneticPr fontId="4" type="noConversion"/>
  </si>
  <si>
    <t>콘크리트 설계압축강도</t>
    <phoneticPr fontId="4" type="noConversion"/>
  </si>
  <si>
    <t>콘크리트 설계인장강도</t>
    <phoneticPr fontId="4" type="noConversion"/>
  </si>
  <si>
    <t>철근 기준항복강도</t>
    <phoneticPr fontId="4" type="noConversion"/>
  </si>
  <si>
    <t>철근 설계강도</t>
    <phoneticPr fontId="4" type="noConversion"/>
  </si>
  <si>
    <t>콘크리트 재료저항계수</t>
    <phoneticPr fontId="4" type="noConversion"/>
  </si>
  <si>
    <t>철근 재료저항계수</t>
    <phoneticPr fontId="4" type="noConversion"/>
  </si>
  <si>
    <t>철근 탄성계수</t>
    <phoneticPr fontId="4" type="noConversion"/>
  </si>
  <si>
    <t>콘크리트 탄성계수</t>
    <phoneticPr fontId="4" type="noConversion"/>
  </si>
  <si>
    <t>부재폭</t>
    <phoneticPr fontId="4" type="noConversion"/>
  </si>
  <si>
    <t>5. 전단강도 검토</t>
    <phoneticPr fontId="4" type="noConversion"/>
  </si>
  <si>
    <t>5.1 전단보강철근이 없는 부재</t>
    <phoneticPr fontId="4" type="noConversion"/>
  </si>
  <si>
    <t>Title_5_2_ShearStrength01</t>
    <phoneticPr fontId="29" type="noConversion"/>
  </si>
  <si>
    <t>Title_5_2_ShearStrength02</t>
    <phoneticPr fontId="29" type="noConversion"/>
  </si>
  <si>
    <t>Title_4_BendingStrength</t>
    <phoneticPr fontId="29" type="noConversion"/>
  </si>
  <si>
    <t>Title_4_1_NuAxis</t>
    <phoneticPr fontId="29" type="noConversion"/>
  </si>
  <si>
    <t>* 전단검토를 체크했을 때만 고려</t>
    <phoneticPr fontId="29" type="noConversion"/>
  </si>
  <si>
    <t>NuAxis</t>
    <phoneticPr fontId="29" type="noConversion"/>
  </si>
  <si>
    <r>
      <t>mm</t>
    </r>
    <r>
      <rPr>
        <vertAlign val="superscript"/>
        <sz val="9"/>
        <rFont val="맑은 고딕"/>
        <family val="3"/>
        <charset val="129"/>
      </rPr>
      <t>2</t>
    </r>
    <phoneticPr fontId="4" type="noConversion"/>
  </si>
  <si>
    <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</si>
  <si>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r>
      <t>mm</t>
    </r>
    <r>
      <rPr>
        <vertAlign val="superscript"/>
        <sz val="9"/>
        <rFont val="맑은 고딕"/>
        <family val="3"/>
        <charset val="129"/>
      </rPr>
      <t>2</t>
    </r>
    <phoneticPr fontId="49" type="noConversion"/>
  </si>
  <si>
    <r>
      <t>0.04ㆍb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 xml:space="preserve">ㆍd </t>
    </r>
    <phoneticPr fontId="4" type="noConversion"/>
  </si>
  <si>
    <r>
      <t>mm</t>
    </r>
    <r>
      <rPr>
        <vertAlign val="superscript"/>
        <sz val="9"/>
        <rFont val="맑은 고딕"/>
        <family val="3"/>
        <charset val="129"/>
      </rPr>
      <t>2</t>
    </r>
    <r>
      <rPr>
        <sz val="11"/>
        <rFont val="돋움"/>
        <family val="3"/>
        <charset val="129"/>
      </rPr>
      <t/>
    </r>
  </si>
  <si>
    <r>
      <t xml:space="preserve">MAX [ </t>
    </r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s,1</t>
    </r>
    <r>
      <rPr>
        <sz val="9"/>
        <rFont val="맑은 고딕"/>
        <family val="3"/>
        <charset val="129"/>
      </rPr>
      <t xml:space="preserve"> , </t>
    </r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s,2</t>
    </r>
    <r>
      <rPr>
        <sz val="9"/>
        <rFont val="맑은 고딕"/>
        <family val="3"/>
        <charset val="129"/>
      </rPr>
      <t xml:space="preserve"> ]</t>
    </r>
    <phoneticPr fontId="4" type="noConversion"/>
  </si>
  <si>
    <r>
      <rPr>
        <vertAlign val="subscript"/>
        <sz val="9"/>
        <rFont val="맑은 고딕"/>
        <family val="3"/>
        <charset val="129"/>
      </rPr>
      <t>use,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</si>
  <si>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t>=</t>
    <phoneticPr fontId="48" type="noConversion"/>
  </si>
  <si>
    <r>
      <t>mm</t>
    </r>
    <r>
      <rPr>
        <vertAlign val="superscript"/>
        <sz val="8"/>
        <rFont val="맑은 고딕"/>
        <family val="3"/>
        <charset val="129"/>
      </rPr>
      <t>2</t>
    </r>
    <phoneticPr fontId="4" type="noConversion"/>
  </si>
  <si>
    <r>
      <t>max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</si>
  <si>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r>
      <rPr>
        <vertAlign val="subscript"/>
        <sz val="9"/>
        <rFont val="맑은 고딕"/>
        <family val="3"/>
        <charset val="129"/>
      </rPr>
      <t>min,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</si>
  <si>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t>≤</t>
    <phoneticPr fontId="29" type="noConversion"/>
  </si>
  <si>
    <r>
      <rPr>
        <vertAlign val="subscript"/>
        <sz val="9"/>
        <rFont val="맑은 고딕"/>
        <family val="3"/>
        <charset val="129"/>
      </rPr>
      <t>use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  <phoneticPr fontId="29" type="noConversion"/>
  </si>
  <si>
    <t>&lt;</t>
    <phoneticPr fontId="29" type="noConversion"/>
  </si>
  <si>
    <t>&gt;</t>
    <phoneticPr fontId="29" type="noConversion"/>
  </si>
  <si>
    <t>3. 휨강도 검토</t>
    <phoneticPr fontId="4" type="noConversion"/>
  </si>
  <si>
    <t>4. 휨강도 검토</t>
    <phoneticPr fontId="4" type="noConversion"/>
  </si>
  <si>
    <t>kNㆍm</t>
  </si>
  <si>
    <r>
      <t>M</t>
    </r>
    <r>
      <rPr>
        <vertAlign val="subscript"/>
        <sz val="9"/>
        <rFont val="맑은 고딕"/>
        <family val="3"/>
        <charset val="129"/>
      </rPr>
      <t>u</t>
    </r>
    <phoneticPr fontId="4" type="noConversion"/>
  </si>
  <si>
    <t>4.1 전단보강철근이 없는 부재</t>
    <phoneticPr fontId="4" type="noConversion"/>
  </si>
  <si>
    <t>min [ 1+√(200 / d), 2.0 ]</t>
    <phoneticPr fontId="4" type="noConversion"/>
  </si>
  <si>
    <r>
      <t>min [ A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/(b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ㆍd), 0.02 ]</t>
    </r>
    <phoneticPr fontId="4" type="noConversion"/>
  </si>
  <si>
    <r>
      <t>V</t>
    </r>
    <r>
      <rPr>
        <vertAlign val="subscript"/>
        <sz val="9"/>
        <rFont val="맑은 고딕"/>
        <family val="3"/>
        <charset val="129"/>
      </rPr>
      <t>cd,1</t>
    </r>
    <phoneticPr fontId="4" type="noConversion"/>
  </si>
  <si>
    <r>
      <t>[0.85ㆍΦ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ㆍkㆍ(ρㆍf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)</t>
    </r>
    <r>
      <rPr>
        <vertAlign val="superscript"/>
        <sz val="9"/>
        <rFont val="맑은 고딕"/>
        <family val="3"/>
        <charset val="129"/>
      </rPr>
      <t>(1/3)</t>
    </r>
    <r>
      <rPr>
        <sz val="9"/>
        <rFont val="맑은 고딕"/>
        <family val="3"/>
        <charset val="129"/>
      </rPr>
      <t xml:space="preserve"> ]ㆍb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ㆍd</t>
    </r>
    <phoneticPr fontId="31" type="noConversion"/>
  </si>
  <si>
    <r>
      <t>(0.4ㆍΦ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ㆍf</t>
    </r>
    <r>
      <rPr>
        <vertAlign val="subscript"/>
        <sz val="9"/>
        <rFont val="맑은 고딕"/>
        <family val="3"/>
        <charset val="129"/>
      </rPr>
      <t>ctk</t>
    </r>
    <r>
      <rPr>
        <sz val="9"/>
        <rFont val="맑은 고딕"/>
        <family val="3"/>
        <charset val="129"/>
      </rPr>
      <t xml:space="preserve"> )ㆍb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ㆍd</t>
    </r>
    <phoneticPr fontId="4" type="noConversion"/>
  </si>
  <si>
    <r>
      <t>∴   V</t>
    </r>
    <r>
      <rPr>
        <vertAlign val="subscript"/>
        <sz val="9"/>
        <rFont val="맑은 고딕"/>
        <family val="3"/>
        <charset val="129"/>
      </rPr>
      <t>cd</t>
    </r>
    <phoneticPr fontId="4" type="noConversion"/>
  </si>
  <si>
    <t>Rebar_Ver</t>
    <phoneticPr fontId="29" type="noConversion"/>
  </si>
  <si>
    <t>Title_6_2_Rebar_Hor</t>
    <phoneticPr fontId="29" type="noConversion"/>
  </si>
  <si>
    <t>Rebar_Hor</t>
    <phoneticPr fontId="29" type="noConversion"/>
  </si>
  <si>
    <r>
      <t>ρ</t>
    </r>
    <r>
      <rPr>
        <vertAlign val="subscript"/>
        <sz val="9"/>
        <rFont val="맑은 고딕"/>
        <family val="3"/>
        <charset val="129"/>
      </rPr>
      <t xml:space="preserve">v,min </t>
    </r>
    <phoneticPr fontId="29" type="noConversion"/>
  </si>
  <si>
    <r>
      <t>ρ</t>
    </r>
    <r>
      <rPr>
        <vertAlign val="subscript"/>
        <sz val="9"/>
        <rFont val="맑은 고딕"/>
        <family val="3"/>
        <charset val="129"/>
      </rPr>
      <t>v</t>
    </r>
    <phoneticPr fontId="29" type="noConversion"/>
  </si>
  <si>
    <t>=</t>
    <phoneticPr fontId="29" type="noConversion"/>
  </si>
  <si>
    <r>
      <t>A</t>
    </r>
    <r>
      <rPr>
        <vertAlign val="subscript"/>
        <sz val="9"/>
        <rFont val="맑은 고딕"/>
        <family val="3"/>
        <charset val="129"/>
      </rPr>
      <t xml:space="preserve">v  </t>
    </r>
    <r>
      <rPr>
        <sz val="9"/>
        <rFont val="맑은 고딕"/>
        <family val="3"/>
        <charset val="129"/>
      </rPr>
      <t>/ (sㆍb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 xml:space="preserve">ㆍsinα)   </t>
    </r>
    <phoneticPr fontId="29" type="noConversion"/>
  </si>
  <si>
    <r>
      <t>ρ</t>
    </r>
    <r>
      <rPr>
        <vertAlign val="subscript"/>
        <sz val="9"/>
        <rFont val="맑은 고딕"/>
        <family val="3"/>
        <charset val="129"/>
      </rPr>
      <t>v,min</t>
    </r>
    <r>
      <rPr>
        <sz val="9"/>
        <rFont val="맑은 고딕"/>
        <family val="3"/>
        <charset val="129"/>
      </rPr>
      <t xml:space="preserve"> </t>
    </r>
    <phoneticPr fontId="29" type="noConversion"/>
  </si>
  <si>
    <r>
      <t>s</t>
    </r>
    <r>
      <rPr>
        <vertAlign val="subscript"/>
        <sz val="9"/>
        <rFont val="맑은 고딕"/>
        <family val="3"/>
        <charset val="129"/>
      </rPr>
      <t>max</t>
    </r>
    <phoneticPr fontId="29" type="noConversion"/>
  </si>
  <si>
    <t>mm</t>
    <phoneticPr fontId="29" type="noConversion"/>
  </si>
  <si>
    <t>s</t>
    <phoneticPr fontId="29" type="noConversion"/>
  </si>
  <si>
    <t>mm</t>
    <phoneticPr fontId="4" type="noConversion"/>
  </si>
  <si>
    <t>여기서,</t>
    <phoneticPr fontId="4" type="noConversion"/>
  </si>
  <si>
    <t>s</t>
    <phoneticPr fontId="4" type="noConversion"/>
  </si>
  <si>
    <t>:</t>
    <phoneticPr fontId="29" type="noConversion"/>
  </si>
  <si>
    <t>스터럽 간격</t>
    <phoneticPr fontId="29" type="noConversion"/>
  </si>
  <si>
    <t>α</t>
    <phoneticPr fontId="4" type="noConversion"/>
  </si>
  <si>
    <t>경사전단철근과 주철근 사이의 경사각</t>
    <phoneticPr fontId="4" type="noConversion"/>
  </si>
  <si>
    <t>º</t>
    <phoneticPr fontId="4" type="noConversion"/>
  </si>
  <si>
    <t>4.2 전단보강철근 검토</t>
    <phoneticPr fontId="29" type="noConversion"/>
  </si>
  <si>
    <t>(도로교한계상태설계법 5.5.2.3)</t>
    <phoneticPr fontId="29" type="noConversion"/>
  </si>
  <si>
    <t>ν</t>
    <phoneticPr fontId="4" type="noConversion"/>
  </si>
  <si>
    <r>
      <t>0.6ㆍ( 1-f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/250 )</t>
    </r>
    <phoneticPr fontId="4" type="noConversion"/>
  </si>
  <si>
    <r>
      <t>Φ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ㆍf</t>
    </r>
    <r>
      <rPr>
        <vertAlign val="subscript"/>
        <sz val="9"/>
        <rFont val="맑은 고딕"/>
        <family val="3"/>
        <charset val="129"/>
      </rPr>
      <t>vy</t>
    </r>
    <r>
      <rPr>
        <sz val="9"/>
        <rFont val="맑은 고딕"/>
        <family val="3"/>
        <charset val="129"/>
      </rPr>
      <t>ㆍA</t>
    </r>
    <r>
      <rPr>
        <vertAlign val="subscript"/>
        <sz val="9"/>
        <rFont val="맑은 고딕"/>
        <family val="3"/>
        <charset val="129"/>
      </rPr>
      <t>v</t>
    </r>
    <r>
      <rPr>
        <sz val="9"/>
        <rFont val="맑은 고딕"/>
        <family val="3"/>
        <charset val="129"/>
      </rPr>
      <t>ㆍzㆍcotθ / s</t>
    </r>
    <phoneticPr fontId="4" type="noConversion"/>
  </si>
  <si>
    <r>
      <t>νㆍΦ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ㆍf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ㆍz / (cotθ+ tanθ)</t>
    </r>
    <phoneticPr fontId="4" type="noConversion"/>
  </si>
  <si>
    <r>
      <t>V</t>
    </r>
    <r>
      <rPr>
        <vertAlign val="subscript"/>
        <sz val="9"/>
        <rFont val="맑은 고딕"/>
        <family val="3"/>
        <charset val="129"/>
      </rPr>
      <t>d</t>
    </r>
    <phoneticPr fontId="4" type="noConversion"/>
  </si>
  <si>
    <t>kN</t>
    <phoneticPr fontId="4" type="noConversion"/>
  </si>
  <si>
    <r>
      <t>V</t>
    </r>
    <r>
      <rPr>
        <vertAlign val="subscript"/>
        <sz val="9"/>
        <rFont val="맑은 고딕"/>
        <family val="3"/>
        <charset val="129"/>
      </rPr>
      <t>u</t>
    </r>
    <phoneticPr fontId="4" type="noConversion"/>
  </si>
  <si>
    <t>여기서,</t>
    <phoneticPr fontId="4" type="noConversion"/>
  </si>
  <si>
    <t>θ</t>
    <phoneticPr fontId="4" type="noConversion"/>
  </si>
  <si>
    <t>:</t>
    <phoneticPr fontId="29" type="noConversion"/>
  </si>
  <si>
    <t>스트럿과 주철근 사이의 경사각</t>
    <phoneticPr fontId="29" type="noConversion"/>
  </si>
  <si>
    <t>º</t>
    <phoneticPr fontId="4" type="noConversion"/>
  </si>
  <si>
    <t xml:space="preserve">(22˚ ≤ θ ≤ 45˚) </t>
    <phoneticPr fontId="29" type="noConversion"/>
  </si>
  <si>
    <t>z</t>
    <phoneticPr fontId="4" type="noConversion"/>
  </si>
  <si>
    <t>단면모멘트 팔길이 ( 0.9ㆍd )</t>
    <phoneticPr fontId="4" type="noConversion"/>
  </si>
  <si>
    <t>mm</t>
    <phoneticPr fontId="29" type="noConversion"/>
  </si>
  <si>
    <t>스터럽 철근량</t>
    <phoneticPr fontId="4" type="noConversion"/>
  </si>
  <si>
    <r>
      <t>mm</t>
    </r>
    <r>
      <rPr>
        <vertAlign val="superscript"/>
        <sz val="9"/>
        <rFont val="맑은 고딕"/>
        <family val="3"/>
        <charset val="129"/>
      </rPr>
      <t>2</t>
    </r>
    <phoneticPr fontId="29" type="noConversion"/>
  </si>
  <si>
    <r>
      <t>mm</t>
    </r>
    <r>
      <rPr>
        <vertAlign val="superscript"/>
        <sz val="9"/>
        <rFont val="맑은 고딕"/>
        <family val="3"/>
        <charset val="129"/>
      </rPr>
      <t>2</t>
    </r>
    <phoneticPr fontId="4" type="noConversion"/>
  </si>
  <si>
    <r>
      <t>A</t>
    </r>
    <r>
      <rPr>
        <vertAlign val="subscript"/>
        <sz val="9"/>
        <rFont val="맑은 고딕"/>
        <family val="3"/>
        <charset val="129"/>
      </rPr>
      <t>v</t>
    </r>
    <phoneticPr fontId="4" type="noConversion"/>
  </si>
  <si>
    <r>
      <t>min [ A</t>
    </r>
    <r>
      <rPr>
        <vertAlign val="subscript"/>
        <sz val="9"/>
        <rFont val="맑은 고딕"/>
        <family val="3"/>
        <charset val="129"/>
      </rPr>
      <t>v1</t>
    </r>
    <r>
      <rPr>
        <sz val="9"/>
        <rFont val="맑은 고딕"/>
        <family val="3"/>
        <charset val="129"/>
      </rPr>
      <t>, A</t>
    </r>
    <r>
      <rPr>
        <vertAlign val="subscript"/>
        <sz val="9"/>
        <rFont val="맑은 고딕"/>
        <family val="3"/>
        <charset val="129"/>
      </rPr>
      <t>v.max</t>
    </r>
    <r>
      <rPr>
        <sz val="9"/>
        <rFont val="맑은 고딕"/>
        <family val="3"/>
        <charset val="129"/>
      </rPr>
      <t xml:space="preserve"> ]</t>
    </r>
    <phoneticPr fontId="4" type="noConversion"/>
  </si>
  <si>
    <t>s</t>
    <phoneticPr fontId="4" type="noConversion"/>
  </si>
  <si>
    <t>:</t>
    <phoneticPr fontId="29" type="noConversion"/>
  </si>
  <si>
    <t>스터럽 간격</t>
    <phoneticPr fontId="4" type="noConversion"/>
  </si>
  <si>
    <t>mm</t>
    <phoneticPr fontId="4" type="noConversion"/>
  </si>
  <si>
    <t>Design_Condition_Serv</t>
    <phoneticPr fontId="29" type="noConversion"/>
  </si>
  <si>
    <t>Title_1_Design_Condition</t>
    <phoneticPr fontId="29" type="noConversion"/>
  </si>
  <si>
    <t>콘크리트 탄성계수</t>
    <phoneticPr fontId="4" type="noConversion"/>
  </si>
  <si>
    <t>mm</t>
    <phoneticPr fontId="29" type="noConversion"/>
  </si>
  <si>
    <r>
      <t>s</t>
    </r>
    <r>
      <rPr>
        <vertAlign val="subscript"/>
        <sz val="9"/>
        <rFont val="맑은 고딕"/>
        <family val="3"/>
        <charset val="129"/>
      </rPr>
      <t>lim</t>
    </r>
    <phoneticPr fontId="4" type="noConversion"/>
  </si>
  <si>
    <t>Crack_RebarCheck</t>
    <phoneticPr fontId="29" type="noConversion"/>
  </si>
  <si>
    <t>Crack_Width</t>
    <phoneticPr fontId="29" type="noConversion"/>
  </si>
  <si>
    <r>
      <t>mm</t>
    </r>
    <r>
      <rPr>
        <vertAlign val="superscript"/>
        <sz val="9"/>
        <rFont val="맑은 고딕"/>
        <family val="3"/>
        <charset val="129"/>
      </rPr>
      <t>2</t>
    </r>
    <phoneticPr fontId="41" type="noConversion"/>
  </si>
  <si>
    <t>GPa</t>
    <phoneticPr fontId="42" type="noConversion"/>
  </si>
  <si>
    <t>mm</t>
    <phoneticPr fontId="42" type="noConversion"/>
  </si>
  <si>
    <t>MPa</t>
    <phoneticPr fontId="42" type="noConversion"/>
  </si>
  <si>
    <t>2.2 균열폭 검토</t>
    <phoneticPr fontId="41" type="noConversion"/>
  </si>
  <si>
    <r>
      <t>w</t>
    </r>
    <r>
      <rPr>
        <vertAlign val="subscript"/>
        <sz val="9"/>
        <rFont val="맑은 고딕"/>
        <family val="3"/>
        <charset val="129"/>
      </rPr>
      <t>k</t>
    </r>
    <phoneticPr fontId="4" type="noConversion"/>
  </si>
  <si>
    <r>
      <t xml:space="preserve">l </t>
    </r>
    <r>
      <rPr>
        <vertAlign val="subscript"/>
        <sz val="9"/>
        <rFont val="맑은 고딕"/>
        <family val="3"/>
        <charset val="129"/>
      </rPr>
      <t>r,max</t>
    </r>
    <r>
      <rPr>
        <sz val="9"/>
        <rFont val="맑은 고딕"/>
        <family val="3"/>
        <charset val="129"/>
      </rPr>
      <t>ㆍ( ε</t>
    </r>
    <r>
      <rPr>
        <vertAlign val="subscript"/>
        <sz val="9"/>
        <rFont val="맑은 고딕"/>
        <family val="3"/>
        <charset val="129"/>
      </rPr>
      <t>sm</t>
    </r>
    <r>
      <rPr>
        <sz val="9"/>
        <rFont val="맑은 고딕"/>
        <family val="3"/>
        <charset val="129"/>
      </rPr>
      <t>-ε</t>
    </r>
    <r>
      <rPr>
        <vertAlign val="subscript"/>
        <sz val="9"/>
        <rFont val="맑은 고딕"/>
        <family val="3"/>
        <charset val="129"/>
      </rPr>
      <t>cm</t>
    </r>
    <r>
      <rPr>
        <sz val="9"/>
        <rFont val="맑은 고딕"/>
        <family val="3"/>
        <charset val="129"/>
      </rPr>
      <t xml:space="preserve"> )</t>
    </r>
    <phoneticPr fontId="4" type="noConversion"/>
  </si>
  <si>
    <t>=</t>
    <phoneticPr fontId="4" type="noConversion"/>
  </si>
  <si>
    <t>mm</t>
    <phoneticPr fontId="41" type="noConversion"/>
  </si>
  <si>
    <t xml:space="preserve">여기서, </t>
    <phoneticPr fontId="41" type="noConversion"/>
  </si>
  <si>
    <r>
      <t xml:space="preserve">l </t>
    </r>
    <r>
      <rPr>
        <vertAlign val="subscript"/>
        <sz val="9"/>
        <rFont val="맑은 고딕"/>
        <family val="3"/>
        <charset val="129"/>
      </rPr>
      <t>r,max</t>
    </r>
    <phoneticPr fontId="4" type="noConversion"/>
  </si>
  <si>
    <r>
      <t>d</t>
    </r>
    <r>
      <rPr>
        <vertAlign val="subscript"/>
        <sz val="9"/>
        <rFont val="맑은 고딕"/>
        <family val="3"/>
        <charset val="129"/>
      </rPr>
      <t>b</t>
    </r>
    <r>
      <rPr>
        <sz val="9"/>
        <rFont val="맑은 고딕"/>
        <family val="3"/>
        <charset val="129"/>
      </rPr>
      <t xml:space="preserve"> / 3.6 ρ</t>
    </r>
    <r>
      <rPr>
        <vertAlign val="subscript"/>
        <sz val="9"/>
        <rFont val="맑은 고딕"/>
        <family val="3"/>
        <charset val="129"/>
      </rPr>
      <t>e</t>
    </r>
    <r>
      <rPr>
        <sz val="9"/>
        <rFont val="맑은 고딕"/>
        <family val="3"/>
        <charset val="129"/>
      </rPr>
      <t xml:space="preserve"> </t>
    </r>
    <phoneticPr fontId="41" type="noConversion"/>
  </si>
  <si>
    <r>
      <t xml:space="preserve"> f</t>
    </r>
    <r>
      <rPr>
        <vertAlign val="subscript"/>
        <sz val="9"/>
        <rFont val="맑은 고딕"/>
        <family val="3"/>
        <charset val="129"/>
      </rPr>
      <t>so</t>
    </r>
    <r>
      <rPr>
        <sz val="9"/>
        <rFont val="맑은 고딕"/>
        <family val="3"/>
        <charset val="129"/>
      </rPr>
      <t>ㆍd</t>
    </r>
    <r>
      <rPr>
        <vertAlign val="subscript"/>
        <sz val="9"/>
        <rFont val="맑은 고딕"/>
        <family val="3"/>
        <charset val="129"/>
      </rPr>
      <t>b</t>
    </r>
    <r>
      <rPr>
        <sz val="9"/>
        <rFont val="맑은 고딕"/>
        <family val="3"/>
        <charset val="129"/>
      </rPr>
      <t xml:space="preserve"> / 3.6 f</t>
    </r>
    <r>
      <rPr>
        <vertAlign val="subscript"/>
        <sz val="9"/>
        <rFont val="맑은 고딕"/>
        <family val="3"/>
        <charset val="129"/>
      </rPr>
      <t>cte</t>
    </r>
    <phoneticPr fontId="41" type="noConversion"/>
  </si>
  <si>
    <r>
      <t>ε</t>
    </r>
    <r>
      <rPr>
        <vertAlign val="subscript"/>
        <sz val="9"/>
        <rFont val="맑은 고딕"/>
        <family val="3"/>
        <charset val="129"/>
      </rPr>
      <t>sm</t>
    </r>
    <r>
      <rPr>
        <sz val="9"/>
        <rFont val="맑은 고딕"/>
        <family val="3"/>
        <charset val="129"/>
      </rPr>
      <t>-ε</t>
    </r>
    <r>
      <rPr>
        <vertAlign val="subscript"/>
        <sz val="9"/>
        <rFont val="맑은 고딕"/>
        <family val="3"/>
        <charset val="129"/>
      </rPr>
      <t>cm</t>
    </r>
    <phoneticPr fontId="4" type="noConversion"/>
  </si>
  <si>
    <r>
      <t>ε</t>
    </r>
    <r>
      <rPr>
        <vertAlign val="subscript"/>
        <sz val="9"/>
        <rFont val="맑은 고딕"/>
        <family val="3"/>
        <charset val="129"/>
      </rPr>
      <t>1</t>
    </r>
    <r>
      <rPr>
        <sz val="9"/>
        <color indexed="8"/>
        <rFont val="맑은 고딕"/>
        <family val="3"/>
        <charset val="129"/>
      </rPr>
      <t/>
    </r>
    <phoneticPr fontId="4" type="noConversion"/>
  </si>
  <si>
    <r>
      <t>ε</t>
    </r>
    <r>
      <rPr>
        <vertAlign val="subscript"/>
        <sz val="9"/>
        <rFont val="맑은 고딕"/>
        <family val="3"/>
        <charset val="129"/>
      </rPr>
      <t>2</t>
    </r>
    <phoneticPr fontId="4" type="noConversion"/>
  </si>
  <si>
    <r>
      <t>0.6ㆍf</t>
    </r>
    <r>
      <rPr>
        <vertAlign val="subscript"/>
        <sz val="9"/>
        <rFont val="맑은 고딕"/>
        <family val="3"/>
        <charset val="129"/>
      </rPr>
      <t>so</t>
    </r>
    <r>
      <rPr>
        <sz val="9"/>
        <rFont val="맑은 고딕"/>
        <family val="3"/>
        <charset val="129"/>
      </rPr>
      <t xml:space="preserve"> / E</t>
    </r>
    <r>
      <rPr>
        <vertAlign val="subscript"/>
        <sz val="9"/>
        <rFont val="맑은 고딕"/>
        <family val="3"/>
        <charset val="129"/>
      </rPr>
      <t>s</t>
    </r>
    <phoneticPr fontId="42" type="noConversion"/>
  </si>
  <si>
    <t>=</t>
    <phoneticPr fontId="4" type="noConversion"/>
  </si>
  <si>
    <r>
      <t>ε</t>
    </r>
    <r>
      <rPr>
        <vertAlign val="subscript"/>
        <sz val="9"/>
        <rFont val="맑은 고딕"/>
        <family val="3"/>
        <charset val="129"/>
      </rPr>
      <t>sm</t>
    </r>
    <phoneticPr fontId="4" type="noConversion"/>
  </si>
  <si>
    <t>:</t>
    <phoneticPr fontId="42" type="noConversion"/>
  </si>
  <si>
    <t>철근 평균 변형율</t>
    <phoneticPr fontId="41" type="noConversion"/>
  </si>
  <si>
    <r>
      <t>ε</t>
    </r>
    <r>
      <rPr>
        <vertAlign val="subscript"/>
        <sz val="9"/>
        <rFont val="맑은 고딕"/>
        <family val="3"/>
        <charset val="129"/>
      </rPr>
      <t>cm</t>
    </r>
    <phoneticPr fontId="4" type="noConversion"/>
  </si>
  <si>
    <t>인접된 균열사이 콘크리트의 평균변형률</t>
    <phoneticPr fontId="41" type="noConversion"/>
  </si>
  <si>
    <t>n</t>
    <phoneticPr fontId="41" type="noConversion"/>
  </si>
  <si>
    <t>탄성계수비</t>
    <phoneticPr fontId="41" type="noConversion"/>
  </si>
  <si>
    <r>
      <t>E</t>
    </r>
    <r>
      <rPr>
        <vertAlign val="subscript"/>
        <sz val="9"/>
        <rFont val="맑은 고딕"/>
        <family val="3"/>
        <charset val="129"/>
      </rPr>
      <t xml:space="preserve">s </t>
    </r>
    <r>
      <rPr>
        <sz val="9"/>
        <rFont val="맑은 고딕"/>
        <family val="3"/>
        <charset val="129"/>
      </rPr>
      <t>/ E</t>
    </r>
    <r>
      <rPr>
        <vertAlign val="subscript"/>
        <sz val="9"/>
        <rFont val="맑은 고딕"/>
        <family val="3"/>
        <charset val="129"/>
      </rPr>
      <t>c</t>
    </r>
    <phoneticPr fontId="41" type="noConversion"/>
  </si>
  <si>
    <r>
      <t>ρ</t>
    </r>
    <r>
      <rPr>
        <vertAlign val="subscript"/>
        <sz val="9"/>
        <rFont val="맑은 고딕"/>
        <family val="3"/>
        <charset val="129"/>
      </rPr>
      <t>e</t>
    </r>
    <phoneticPr fontId="41" type="noConversion"/>
  </si>
  <si>
    <t>유효 인장철근비</t>
    <phoneticPr fontId="41" type="noConversion"/>
  </si>
  <si>
    <r>
      <t>A</t>
    </r>
    <r>
      <rPr>
        <vertAlign val="subscript"/>
        <sz val="9"/>
        <rFont val="맑은 고딕"/>
        <family val="3"/>
        <charset val="129"/>
      </rPr>
      <t xml:space="preserve">s </t>
    </r>
    <r>
      <rPr>
        <sz val="9"/>
        <rFont val="맑은 고딕"/>
        <family val="3"/>
        <charset val="129"/>
      </rPr>
      <t xml:space="preserve"> / A</t>
    </r>
    <r>
      <rPr>
        <vertAlign val="subscript"/>
        <sz val="9"/>
        <rFont val="맑은 고딕"/>
        <family val="3"/>
        <charset val="129"/>
      </rPr>
      <t>cte</t>
    </r>
    <phoneticPr fontId="41" type="noConversion"/>
  </si>
  <si>
    <t>(옥내 또는 영구적 수중환경)</t>
    <phoneticPr fontId="42" type="noConversion"/>
  </si>
  <si>
    <t>Deflection_Check</t>
    <phoneticPr fontId="29" type="noConversion"/>
  </si>
  <si>
    <r>
      <t>k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ㆍkㆍA</t>
    </r>
    <r>
      <rPr>
        <vertAlign val="subscript"/>
        <sz val="9"/>
        <rFont val="맑은 고딕"/>
        <family val="3"/>
        <charset val="129"/>
      </rPr>
      <t>ct</t>
    </r>
    <r>
      <rPr>
        <sz val="9"/>
        <rFont val="맑은 고딕"/>
        <family val="3"/>
        <charset val="129"/>
      </rPr>
      <t>ㆍf</t>
    </r>
    <r>
      <rPr>
        <vertAlign val="subscript"/>
        <sz val="9"/>
        <rFont val="맑은 고딕"/>
        <family val="3"/>
        <charset val="129"/>
      </rPr>
      <t>cte</t>
    </r>
    <r>
      <rPr>
        <sz val="9"/>
        <rFont val="맑은 고딕"/>
        <family val="3"/>
        <charset val="129"/>
      </rPr>
      <t xml:space="preserve"> / f</t>
    </r>
    <r>
      <rPr>
        <vertAlign val="subscript"/>
        <sz val="9"/>
        <rFont val="맑은 고딕"/>
        <family val="3"/>
        <charset val="129"/>
      </rPr>
      <t>s</t>
    </r>
    <phoneticPr fontId="41" type="noConversion"/>
  </si>
  <si>
    <r>
      <t>mm</t>
    </r>
    <r>
      <rPr>
        <vertAlign val="superscript"/>
        <sz val="9"/>
        <rFont val="맑은 고딕"/>
        <family val="3"/>
        <charset val="129"/>
      </rPr>
      <t>2</t>
    </r>
    <phoneticPr fontId="41" type="noConversion"/>
  </si>
  <si>
    <r>
      <t>A</t>
    </r>
    <r>
      <rPr>
        <vertAlign val="subscript"/>
        <sz val="9"/>
        <rFont val="맑은 고딕"/>
        <family val="3"/>
        <charset val="129"/>
      </rPr>
      <t>ct</t>
    </r>
    <phoneticPr fontId="41" type="noConversion"/>
  </si>
  <si>
    <r>
      <t>f</t>
    </r>
    <r>
      <rPr>
        <vertAlign val="subscript"/>
        <sz val="9"/>
        <rFont val="맑은 고딕"/>
        <family val="3"/>
        <charset val="129"/>
      </rPr>
      <t>s</t>
    </r>
    <phoneticPr fontId="41" type="noConversion"/>
  </si>
  <si>
    <r>
      <t>f</t>
    </r>
    <r>
      <rPr>
        <vertAlign val="subscript"/>
        <sz val="9"/>
        <rFont val="맑은 고딕"/>
        <family val="3"/>
        <charset val="129"/>
      </rPr>
      <t>cte</t>
    </r>
    <phoneticPr fontId="41" type="noConversion"/>
  </si>
  <si>
    <r>
      <t>k</t>
    </r>
    <r>
      <rPr>
        <vertAlign val="subscript"/>
        <sz val="9"/>
        <rFont val="맑은 고딕"/>
        <family val="3"/>
        <charset val="129"/>
      </rPr>
      <t>c</t>
    </r>
    <phoneticPr fontId="41" type="noConversion"/>
  </si>
  <si>
    <t>=</t>
    <phoneticPr fontId="52" type="noConversion"/>
  </si>
  <si>
    <t>=</t>
    <phoneticPr fontId="42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</si>
  <si>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n</t>
    </r>
    <r>
      <rPr>
        <sz val="9"/>
        <color indexed="8"/>
        <rFont val="맑은 고딕"/>
        <family val="3"/>
        <charset val="129"/>
      </rPr>
      <t xml:space="preserve"> (kN.m)</t>
    </r>
    <phoneticPr fontId="45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</si>
  <si>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>(kN)</t>
    </r>
    <phoneticPr fontId="45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</si>
  <si>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cd</t>
    </r>
    <r>
      <rPr>
        <vertAlign val="subscript"/>
        <sz val="9"/>
        <color indexed="8"/>
        <rFont val="맑은 고딕"/>
        <family val="3"/>
        <charset val="129"/>
      </rPr>
      <t xml:space="preserve"> </t>
    </r>
    <r>
      <rPr>
        <sz val="9"/>
        <color indexed="8"/>
        <rFont val="맑은 고딕"/>
        <family val="3"/>
        <charset val="129"/>
      </rPr>
      <t>(kN)</t>
    </r>
    <phoneticPr fontId="45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</si>
  <si>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vertAlign val="subscript"/>
        <sz val="9"/>
        <color indexed="8"/>
        <rFont val="맑은 고딕"/>
        <family val="3"/>
        <charset val="129"/>
      </rPr>
      <t xml:space="preserve"> </t>
    </r>
    <r>
      <rPr>
        <sz val="9"/>
        <color indexed="8"/>
        <rFont val="맑은 고딕"/>
        <family val="3"/>
        <charset val="129"/>
      </rPr>
      <t>(kN)</t>
    </r>
    <phoneticPr fontId="45" type="noConversion"/>
  </si>
  <si>
    <r>
      <rPr>
        <vertAlign val="subscript"/>
        <sz val="9"/>
        <color indexed="8"/>
        <rFont val="맑은 고딕"/>
        <family val="3"/>
        <charset val="129"/>
      </rPr>
      <t>max</t>
    </r>
    <r>
      <rPr>
        <sz val="9"/>
        <color indexed="8"/>
        <rFont val="맑은 고딕"/>
        <family val="3"/>
        <charset val="129"/>
      </rPr>
      <t>S</t>
    </r>
    <r>
      <rPr>
        <vertAlign val="subscript"/>
        <sz val="9"/>
        <color indexed="8"/>
        <rFont val="맑은 고딕"/>
        <family val="3"/>
        <charset val="129"/>
      </rPr>
      <t>v</t>
    </r>
    <r>
      <rPr>
        <vertAlign val="subscript"/>
        <sz val="9"/>
        <color indexed="8"/>
        <rFont val="맑은 고딕"/>
        <family val="3"/>
        <charset val="129"/>
      </rPr>
      <t xml:space="preserve"> </t>
    </r>
    <r>
      <rPr>
        <sz val="9"/>
        <color indexed="8"/>
        <rFont val="맑은 고딕"/>
        <family val="3"/>
        <charset val="129"/>
      </rPr>
      <t>(mm)</t>
    </r>
    <phoneticPr fontId="45" type="noConversion"/>
  </si>
  <si>
    <r>
      <rPr>
        <vertAlign val="subscript"/>
        <sz val="9"/>
        <color indexed="8"/>
        <rFont val="맑은 고딕"/>
        <family val="3"/>
        <charset val="129"/>
      </rPr>
      <t>use</t>
    </r>
    <r>
      <rPr>
        <sz val="9"/>
        <color indexed="8"/>
        <rFont val="맑은 고딕"/>
        <family val="3"/>
        <charset val="129"/>
      </rPr>
      <t>S</t>
    </r>
    <r>
      <rPr>
        <vertAlign val="subscript"/>
        <sz val="9"/>
        <color indexed="8"/>
        <rFont val="맑은 고딕"/>
        <family val="3"/>
        <charset val="129"/>
      </rPr>
      <t xml:space="preserve">v </t>
    </r>
    <r>
      <rPr>
        <sz val="9"/>
        <color indexed="8"/>
        <rFont val="맑은 고딕"/>
        <family val="3"/>
        <charset val="129"/>
      </rPr>
      <t>(mm)</t>
    </r>
    <phoneticPr fontId="45" type="noConversion"/>
  </si>
  <si>
    <t>S_II_1_TensileRebar_Heaeder</t>
    <phoneticPr fontId="4" type="noConversion"/>
  </si>
  <si>
    <t>S_II_1_TensileRebar_Table02</t>
    <phoneticPr fontId="4" type="noConversion"/>
  </si>
  <si>
    <t>S_II_2_Bending</t>
    <phoneticPr fontId="4" type="noConversion"/>
  </si>
  <si>
    <t>S_II_2_Bending_Header</t>
    <phoneticPr fontId="4" type="noConversion"/>
  </si>
  <si>
    <t>S_II_2_Bending_Table02</t>
    <phoneticPr fontId="4" type="noConversion"/>
  </si>
  <si>
    <r>
      <rPr>
        <sz val="9"/>
        <color indexed="8"/>
        <rFont val="돋움"/>
        <family val="3"/>
        <charset val="129"/>
      </rPr>
      <t>③</t>
    </r>
    <r>
      <rPr>
        <sz val="9"/>
        <color indexed="8"/>
        <rFont val="맑은 고딕"/>
        <family val="3"/>
        <charset val="129"/>
      </rPr>
      <t xml:space="preserve"> 전단강도검토</t>
    </r>
    <phoneticPr fontId="45" type="noConversion"/>
  </si>
  <si>
    <t>S_II_3_Shear_Header</t>
    <phoneticPr fontId="4" type="noConversion"/>
  </si>
  <si>
    <t>S_II_3_Shear_Table02</t>
    <phoneticPr fontId="4" type="noConversion"/>
  </si>
  <si>
    <t>S_Deep_4_Rebar</t>
    <phoneticPr fontId="45" type="noConversion"/>
  </si>
  <si>
    <t>S_Deep_4_Rebar_Header</t>
    <phoneticPr fontId="45" type="noConversion"/>
  </si>
  <si>
    <t>S_Deep_4_Rebar_Table02</t>
    <phoneticPr fontId="45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</si>
  <si>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d</t>
    </r>
    <r>
      <rPr>
        <vertAlign val="subscript"/>
        <sz val="9"/>
        <color indexed="8"/>
        <rFont val="맑은 고딕"/>
        <family val="3"/>
        <charset val="129"/>
      </rPr>
      <t xml:space="preserve"> </t>
    </r>
    <r>
      <rPr>
        <sz val="9"/>
        <color indexed="8"/>
        <rFont val="맑은 고딕"/>
        <family val="3"/>
        <charset val="129"/>
      </rPr>
      <t>(kN)</t>
    </r>
    <phoneticPr fontId="45" type="noConversion"/>
  </si>
  <si>
    <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r>
      <rPr>
        <vertAlign val="subscript"/>
        <sz val="9"/>
        <rFont val="맑은 고딕"/>
        <family val="3"/>
        <charset val="129"/>
      </rPr>
      <t>h</t>
    </r>
    <phoneticPr fontId="4" type="noConversion"/>
  </si>
  <si>
    <r>
      <t xml:space="preserve">최대균열간격=min [ l </t>
    </r>
    <r>
      <rPr>
        <vertAlign val="subscript"/>
        <sz val="9"/>
        <rFont val="맑은 고딕"/>
        <family val="3"/>
        <charset val="129"/>
      </rPr>
      <t>r,1</t>
    </r>
    <r>
      <rPr>
        <sz val="9"/>
        <rFont val="맑은 고딕"/>
        <family val="3"/>
        <charset val="129"/>
      </rPr>
      <t xml:space="preserve">, l </t>
    </r>
    <r>
      <rPr>
        <vertAlign val="subscript"/>
        <sz val="9"/>
        <rFont val="맑은 고딕"/>
        <family val="3"/>
        <charset val="129"/>
      </rPr>
      <t>r,2</t>
    </r>
    <r>
      <rPr>
        <sz val="9"/>
        <rFont val="맑은 고딕"/>
        <family val="3"/>
        <charset val="129"/>
      </rPr>
      <t xml:space="preserve"> ]</t>
    </r>
    <phoneticPr fontId="4" type="noConversion"/>
  </si>
  <si>
    <r>
      <t xml:space="preserve">l </t>
    </r>
    <r>
      <rPr>
        <vertAlign val="subscript"/>
        <sz val="9"/>
        <rFont val="맑은 고딕"/>
        <family val="3"/>
        <charset val="129"/>
      </rPr>
      <t>r,1</t>
    </r>
    <r>
      <rPr>
        <sz val="9"/>
        <color indexed="8"/>
        <rFont val="맑은 고딕"/>
        <family val="3"/>
        <charset val="129"/>
      </rPr>
      <t/>
    </r>
    <phoneticPr fontId="4" type="noConversion"/>
  </si>
  <si>
    <r>
      <t xml:space="preserve">l </t>
    </r>
    <r>
      <rPr>
        <vertAlign val="subscript"/>
        <sz val="9"/>
        <rFont val="맑은 고딕"/>
        <family val="3"/>
        <charset val="129"/>
      </rPr>
      <t>r,2</t>
    </r>
    <phoneticPr fontId="4" type="noConversion"/>
  </si>
  <si>
    <t>철근 응력보정계수를 고려한   l/d</t>
    <phoneticPr fontId="52" type="noConversion"/>
  </si>
  <si>
    <t>극단한계상태 모멘트</t>
    <phoneticPr fontId="4" type="noConversion"/>
  </si>
  <si>
    <t>극단한계상태 전단력</t>
    <phoneticPr fontId="4" type="noConversion"/>
  </si>
  <si>
    <t>사용한계상태 모멘트</t>
    <phoneticPr fontId="42" type="noConversion"/>
  </si>
  <si>
    <t>철근의 직경</t>
    <phoneticPr fontId="42" type="noConversion"/>
  </si>
  <si>
    <t>notDesigned</t>
    <phoneticPr fontId="29" type="noConversion"/>
  </si>
  <si>
    <r>
      <t>z</t>
    </r>
    <r>
      <rPr>
        <vertAlign val="subscript"/>
        <sz val="9"/>
        <color indexed="8"/>
        <rFont val="맑은 고딕"/>
        <family val="3"/>
        <charset val="129"/>
      </rPr>
      <t>s</t>
    </r>
    <phoneticPr fontId="54" type="noConversion"/>
  </si>
  <si>
    <t>=</t>
    <phoneticPr fontId="54" type="noConversion"/>
  </si>
  <si>
    <r>
      <t>I</t>
    </r>
    <r>
      <rPr>
        <vertAlign val="subscript"/>
        <sz val="9"/>
        <rFont val="맑은 고딕"/>
        <family val="3"/>
        <charset val="129"/>
      </rPr>
      <t>crack</t>
    </r>
    <r>
      <rPr>
        <sz val="9"/>
        <rFont val="맑은 고딕"/>
        <family val="3"/>
        <charset val="129"/>
      </rPr>
      <t xml:space="preserve"> / (d-d</t>
    </r>
    <r>
      <rPr>
        <vertAlign val="subscript"/>
        <sz val="9"/>
        <rFont val="맑은 고딕"/>
        <family val="3"/>
        <charset val="129"/>
      </rPr>
      <t>c,crack</t>
    </r>
    <r>
      <rPr>
        <sz val="9"/>
        <rFont val="맑은 고딕"/>
        <family val="3"/>
        <charset val="129"/>
      </rPr>
      <t>)</t>
    </r>
    <phoneticPr fontId="54" type="noConversion"/>
  </si>
  <si>
    <r>
      <t>f</t>
    </r>
    <r>
      <rPr>
        <vertAlign val="subscript"/>
        <sz val="9"/>
        <color indexed="8"/>
        <rFont val="맑은 고딕"/>
        <family val="3"/>
        <charset val="129"/>
      </rPr>
      <t>so</t>
    </r>
    <phoneticPr fontId="55" type="noConversion"/>
  </si>
  <si>
    <t>=</t>
    <phoneticPr fontId="29" type="noConversion"/>
  </si>
  <si>
    <t>균열면에서의 철근 인장응력</t>
    <phoneticPr fontId="54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</si>
  <si>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/z</t>
    </r>
    <r>
      <rPr>
        <vertAlign val="subscript"/>
        <sz val="9"/>
        <color indexed="8"/>
        <rFont val="맑은 고딕"/>
        <family val="3"/>
        <charset val="129"/>
      </rPr>
      <t>s</t>
    </r>
    <phoneticPr fontId="29" type="noConversion"/>
  </si>
  <si>
    <r>
      <t>mm</t>
    </r>
    <r>
      <rPr>
        <vertAlign val="superscript"/>
        <sz val="9"/>
        <color indexed="8"/>
        <rFont val="맑은 고딕"/>
        <family val="3"/>
        <charset val="129"/>
      </rPr>
      <t>3</t>
    </r>
    <phoneticPr fontId="42" type="noConversion"/>
  </si>
  <si>
    <r>
      <t>d</t>
    </r>
    <r>
      <rPr>
        <vertAlign val="subscript"/>
        <sz val="9"/>
        <color indexed="8"/>
        <rFont val="맑은 고딕"/>
        <family val="3"/>
        <charset val="129"/>
      </rPr>
      <t>c,crack</t>
    </r>
    <phoneticPr fontId="54" type="noConversion"/>
  </si>
  <si>
    <r>
      <t>V</t>
    </r>
    <r>
      <rPr>
        <vertAlign val="subscript"/>
        <sz val="9"/>
        <rFont val="맑은 고딕"/>
        <family val="3"/>
        <charset val="129"/>
      </rPr>
      <t>cd,max</t>
    </r>
    <phoneticPr fontId="4" type="noConversion"/>
  </si>
  <si>
    <r>
      <t>min[ V</t>
    </r>
    <r>
      <rPr>
        <vertAlign val="subscript"/>
        <sz val="9"/>
        <rFont val="맑은 고딕"/>
        <family val="3"/>
        <charset val="129"/>
      </rPr>
      <t>cd,1</t>
    </r>
    <r>
      <rPr>
        <sz val="9"/>
        <rFont val="맑은 고딕"/>
        <family val="3"/>
        <charset val="129"/>
      </rPr>
      <t>, V</t>
    </r>
    <r>
      <rPr>
        <vertAlign val="subscript"/>
        <sz val="9"/>
        <rFont val="맑은 고딕"/>
        <family val="3"/>
        <charset val="129"/>
      </rPr>
      <t>cd,max</t>
    </r>
    <r>
      <rPr>
        <sz val="9"/>
        <rFont val="맑은 고딕"/>
        <family val="3"/>
        <charset val="129"/>
      </rPr>
      <t xml:space="preserve"> ]  =</t>
    </r>
    <phoneticPr fontId="4" type="noConversion"/>
  </si>
  <si>
    <r>
      <t>V</t>
    </r>
    <r>
      <rPr>
        <vertAlign val="subscript"/>
        <sz val="9"/>
        <rFont val="맑은 고딕"/>
        <family val="3"/>
        <charset val="129"/>
      </rPr>
      <t>d,max</t>
    </r>
    <phoneticPr fontId="4" type="noConversion"/>
  </si>
  <si>
    <r>
      <t>V</t>
    </r>
    <r>
      <rPr>
        <vertAlign val="subscript"/>
        <sz val="9"/>
        <rFont val="맑은 고딕"/>
        <family val="3"/>
        <charset val="129"/>
      </rPr>
      <t>d,1</t>
    </r>
    <phoneticPr fontId="4" type="noConversion"/>
  </si>
  <si>
    <r>
      <t>min [ V</t>
    </r>
    <r>
      <rPr>
        <vertAlign val="subscript"/>
        <sz val="9"/>
        <rFont val="맑은 고딕"/>
        <family val="3"/>
        <charset val="129"/>
      </rPr>
      <t>d,1</t>
    </r>
    <r>
      <rPr>
        <sz val="9"/>
        <rFont val="맑은 고딕"/>
        <family val="3"/>
        <charset val="129"/>
      </rPr>
      <t>, V</t>
    </r>
    <r>
      <rPr>
        <vertAlign val="subscript"/>
        <sz val="9"/>
        <rFont val="맑은 고딕"/>
        <family val="3"/>
        <charset val="129"/>
      </rPr>
      <t>d,max</t>
    </r>
    <r>
      <rPr>
        <sz val="9"/>
        <rFont val="맑은 고딕"/>
        <family val="3"/>
        <charset val="129"/>
      </rPr>
      <t xml:space="preserve"> ]  =</t>
    </r>
    <phoneticPr fontId="4" type="noConversion"/>
  </si>
  <si>
    <r>
      <t>f</t>
    </r>
    <r>
      <rPr>
        <vertAlign val="subscript"/>
        <sz val="9"/>
        <rFont val="맑은 고딕"/>
        <family val="3"/>
        <charset val="129"/>
      </rPr>
      <t>yd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/(ηㆍf</t>
    </r>
    <r>
      <rPr>
        <vertAlign val="subscript"/>
        <sz val="9"/>
        <rFont val="맑은 고딕"/>
        <family val="3"/>
        <charset val="129"/>
      </rPr>
      <t>cd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)</t>
    </r>
    <phoneticPr fontId="48" type="noConversion"/>
  </si>
  <si>
    <r>
      <t>f</t>
    </r>
    <r>
      <rPr>
        <vertAlign val="subscript"/>
        <sz val="9"/>
        <rFont val="맑은 고딕"/>
        <family val="3"/>
        <charset val="129"/>
      </rPr>
      <t>yd</t>
    </r>
    <r>
      <rPr>
        <sz val="9"/>
        <rFont val="맑은 고딕"/>
        <family val="3"/>
        <charset val="129"/>
      </rPr>
      <t>ㆍd-√((f</t>
    </r>
    <r>
      <rPr>
        <vertAlign val="subscript"/>
        <sz val="9"/>
        <rFont val="맑은 고딕"/>
        <family val="3"/>
        <charset val="129"/>
      </rPr>
      <t>yd</t>
    </r>
    <r>
      <rPr>
        <sz val="9"/>
        <rFont val="맑은 고딕"/>
        <family val="3"/>
        <charset val="129"/>
      </rPr>
      <t>ㆍd)</t>
    </r>
    <r>
      <rPr>
        <vertAlign val="superscript"/>
        <sz val="9"/>
        <rFont val="맑은 고딕"/>
        <family val="3"/>
        <charset val="129"/>
      </rPr>
      <t xml:space="preserve">2 </t>
    </r>
    <r>
      <rPr>
        <sz val="9"/>
        <rFont val="맑은 고딕"/>
        <family val="3"/>
        <charset val="129"/>
      </rPr>
      <t>- f</t>
    </r>
    <r>
      <rPr>
        <vertAlign val="subscript"/>
        <sz val="9"/>
        <rFont val="맑은 고딕"/>
        <family val="3"/>
        <charset val="129"/>
      </rPr>
      <t>yd</t>
    </r>
    <r>
      <rPr>
        <vertAlign val="superscript"/>
        <sz val="9"/>
        <rFont val="맑은 고딕"/>
        <family val="3"/>
        <charset val="129"/>
      </rPr>
      <t xml:space="preserve">2 </t>
    </r>
    <r>
      <rPr>
        <sz val="9"/>
        <rFont val="맑은 고딕"/>
        <family val="3"/>
        <charset val="129"/>
      </rPr>
      <t>/(ηㆍf</t>
    </r>
    <r>
      <rPr>
        <vertAlign val="subscript"/>
        <sz val="9"/>
        <rFont val="맑은 고딕"/>
        <family val="3"/>
        <charset val="129"/>
      </rPr>
      <t>cd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)ㆍ2M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)</t>
    </r>
    <phoneticPr fontId="48" type="noConversion"/>
  </si>
  <si>
    <r>
      <t>max [ ε</t>
    </r>
    <r>
      <rPr>
        <vertAlign val="subscript"/>
        <sz val="9"/>
        <rFont val="맑은 고딕"/>
        <family val="3"/>
        <charset val="129"/>
      </rPr>
      <t>1</t>
    </r>
    <r>
      <rPr>
        <sz val="9"/>
        <rFont val="맑은 고딕"/>
        <family val="3"/>
        <charset val="129"/>
      </rPr>
      <t>, ε</t>
    </r>
    <r>
      <rPr>
        <vertAlign val="sub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 xml:space="preserve"> ]</t>
    </r>
    <phoneticPr fontId="4" type="noConversion"/>
  </si>
  <si>
    <t>설계가 이루어지지 않았습니다.</t>
    <phoneticPr fontId="29" type="noConversion"/>
  </si>
  <si>
    <t>축력이 작용하지 않는 순수휨을 받는 부재일 때</t>
    <phoneticPr fontId="42" type="noConversion"/>
  </si>
  <si>
    <r>
      <t>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ㆍmin [ 2.5(h-d), (h-c)/3, h/2 ]</t>
    </r>
    <phoneticPr fontId="56" type="noConversion"/>
  </si>
  <si>
    <r>
      <t>(0.08 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 xml:space="preserve"> ) / f</t>
    </r>
    <r>
      <rPr>
        <vertAlign val="subscript"/>
        <sz val="9"/>
        <rFont val="맑은 고딕"/>
        <family val="3"/>
        <charset val="129"/>
      </rPr>
      <t>vy</t>
    </r>
    <phoneticPr fontId="29" type="noConversion"/>
  </si>
  <si>
    <r>
      <t>f</t>
    </r>
    <r>
      <rPr>
        <vertAlign val="subscript"/>
        <sz val="9"/>
        <rFont val="맑은 고딕"/>
        <family val="3"/>
        <charset val="129"/>
      </rPr>
      <t>vy</t>
    </r>
    <phoneticPr fontId="4" type="noConversion"/>
  </si>
  <si>
    <r>
      <t>Φ</t>
    </r>
    <r>
      <rPr>
        <vertAlign val="subscript"/>
        <sz val="9"/>
        <rFont val="맑은 고딕"/>
        <family val="3"/>
        <charset val="129"/>
      </rPr>
      <t>s</t>
    </r>
    <phoneticPr fontId="4" type="noConversion"/>
  </si>
  <si>
    <r>
      <t>A</t>
    </r>
    <r>
      <rPr>
        <vertAlign val="subscript"/>
        <sz val="9"/>
        <rFont val="맑은 고딕"/>
        <family val="3"/>
        <charset val="129"/>
      </rPr>
      <t>v,max</t>
    </r>
    <r>
      <rPr>
        <sz val="9"/>
        <rFont val="맑은 고딕"/>
        <family val="3"/>
        <charset val="129"/>
      </rPr>
      <t xml:space="preserve"> =</t>
    </r>
    <phoneticPr fontId="4" type="noConversion"/>
  </si>
  <si>
    <r>
      <t>(0.5ㆍνㆍΦ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ㆍf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ㆍs) /(Φ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ㆍf</t>
    </r>
    <r>
      <rPr>
        <vertAlign val="subscript"/>
        <sz val="9"/>
        <rFont val="맑은 고딕"/>
        <family val="3"/>
        <charset val="129"/>
      </rPr>
      <t>vy</t>
    </r>
    <r>
      <rPr>
        <sz val="9"/>
        <rFont val="맑은 고딕"/>
        <family val="3"/>
        <charset val="129"/>
      </rPr>
      <t>)</t>
    </r>
    <phoneticPr fontId="4" type="noConversion"/>
  </si>
  <si>
    <r>
      <t>ρ ≤ ρ</t>
    </r>
    <r>
      <rPr>
        <vertAlign val="subscript"/>
        <sz val="9"/>
        <color indexed="8"/>
        <rFont val="맑은 고딕"/>
        <family val="3"/>
        <charset val="129"/>
      </rPr>
      <t>o</t>
    </r>
    <r>
      <rPr>
        <sz val="9"/>
        <color indexed="8"/>
        <rFont val="맑은 고딕"/>
        <family val="3"/>
        <charset val="129"/>
      </rPr>
      <t xml:space="preserve"> </t>
    </r>
    <phoneticPr fontId="41" type="noConversion"/>
  </si>
  <si>
    <r>
      <t>ρ ＞ρ</t>
    </r>
    <r>
      <rPr>
        <vertAlign val="subscript"/>
        <sz val="9"/>
        <color indexed="8"/>
        <rFont val="맑은 고딕"/>
        <family val="3"/>
        <charset val="129"/>
      </rPr>
      <t>o</t>
    </r>
    <r>
      <rPr>
        <sz val="9"/>
        <color indexed="8"/>
        <rFont val="맑은 고딕"/>
        <family val="3"/>
        <charset val="129"/>
      </rPr>
      <t xml:space="preserve"> </t>
    </r>
    <phoneticPr fontId="41" type="noConversion"/>
  </si>
  <si>
    <r>
      <t>l/dㆍ(310 / f</t>
    </r>
    <r>
      <rPr>
        <vertAlign val="subscript"/>
        <sz val="9"/>
        <rFont val="맑은 고딕"/>
        <family val="3"/>
        <charset val="129"/>
      </rPr>
      <t>so</t>
    </r>
    <r>
      <rPr>
        <sz val="9"/>
        <rFont val="맑은 고딕"/>
        <family val="3"/>
        <charset val="129"/>
      </rPr>
      <t>)</t>
    </r>
    <phoneticPr fontId="52" type="noConversion"/>
  </si>
  <si>
    <r>
      <t>(-A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ㆍE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 +√((A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ㆍE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+2ㆍb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ㆍE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ㆍE</t>
    </r>
    <r>
      <rPr>
        <vertAlign val="subscript"/>
        <sz val="9"/>
        <color indexed="8"/>
        <rFont val="맑은 고딕"/>
        <family val="3"/>
        <charset val="129"/>
      </rPr>
      <t>c,eff</t>
    </r>
    <r>
      <rPr>
        <sz val="9"/>
        <color indexed="8"/>
        <rFont val="맑은 고딕"/>
        <family val="3"/>
        <charset val="129"/>
      </rPr>
      <t>ㆍd))/(b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ㆍE</t>
    </r>
    <r>
      <rPr>
        <vertAlign val="subscript"/>
        <sz val="9"/>
        <color indexed="8"/>
        <rFont val="맑은 고딕"/>
        <family val="3"/>
        <charset val="129"/>
      </rPr>
      <t>c,eff</t>
    </r>
    <r>
      <rPr>
        <sz val="9"/>
        <color indexed="8"/>
        <rFont val="맑은 고딕"/>
        <family val="3"/>
        <charset val="129"/>
      </rPr>
      <t>)</t>
    </r>
    <phoneticPr fontId="29" type="noConversion"/>
  </si>
  <si>
    <r>
      <t>l/dㆍ(7 / l</t>
    </r>
    <r>
      <rPr>
        <vertAlign val="subscript"/>
        <sz val="9"/>
        <rFont val="맑은 고딕"/>
        <family val="3"/>
        <charset val="129"/>
      </rPr>
      <t>n</t>
    </r>
    <r>
      <rPr>
        <sz val="9"/>
        <rFont val="맑은 고딕"/>
        <family val="3"/>
        <charset val="129"/>
      </rPr>
      <t>)</t>
    </r>
    <phoneticPr fontId="29" type="noConversion"/>
  </si>
  <si>
    <r>
      <t>철근의 인장응력(f</t>
    </r>
    <r>
      <rPr>
        <vertAlign val="subscript"/>
        <sz val="9"/>
        <rFont val="맑은 고딕"/>
        <family val="3"/>
        <charset val="129"/>
      </rPr>
      <t>so</t>
    </r>
    <r>
      <rPr>
        <sz val="9"/>
        <rFont val="맑은 고딕"/>
        <family val="3"/>
        <charset val="129"/>
      </rPr>
      <t>)이 310MPa 이므로 계산된 l/d를 그대로 적용</t>
    </r>
    <phoneticPr fontId="41" type="noConversion"/>
  </si>
  <si>
    <r>
      <t>철근의 인장응력(f</t>
    </r>
    <r>
      <rPr>
        <vertAlign val="subscript"/>
        <sz val="9"/>
        <rFont val="맑은 고딕"/>
        <family val="3"/>
        <charset val="129"/>
      </rPr>
      <t>so</t>
    </r>
    <r>
      <rPr>
        <sz val="9"/>
        <rFont val="맑은 고딕"/>
        <family val="3"/>
        <charset val="129"/>
      </rPr>
      <t>)이 310MPa 이 아니므로 위의 식에서 얻은 값에  철근 응력보정계수를 고려함.</t>
    </r>
    <phoneticPr fontId="41" type="noConversion"/>
  </si>
  <si>
    <t>Design_Condition__Ult02</t>
    <phoneticPr fontId="29" type="noConversion"/>
  </si>
  <si>
    <r>
      <t>f</t>
    </r>
    <r>
      <rPr>
        <vertAlign val="subscript"/>
        <sz val="9"/>
        <rFont val="맑은 고딕"/>
        <family val="3"/>
        <charset val="129"/>
      </rPr>
      <t>ctd</t>
    </r>
    <phoneticPr fontId="4" type="noConversion"/>
  </si>
  <si>
    <t>콘크리트 평균압축강도</t>
    <phoneticPr fontId="41" type="noConversion"/>
  </si>
  <si>
    <r>
      <t>f</t>
    </r>
    <r>
      <rPr>
        <vertAlign val="subscript"/>
        <sz val="9"/>
        <rFont val="맑은 고딕"/>
        <family val="3"/>
        <charset val="129"/>
      </rPr>
      <t>cm</t>
    </r>
    <phoneticPr fontId="41" type="noConversion"/>
  </si>
  <si>
    <t>=</t>
    <phoneticPr fontId="42" type="noConversion"/>
  </si>
  <si>
    <r>
      <t>22ㆍ(f</t>
    </r>
    <r>
      <rPr>
        <vertAlign val="subscript"/>
        <sz val="9"/>
        <rFont val="맑은 고딕"/>
        <family val="3"/>
        <charset val="129"/>
      </rPr>
      <t>cm</t>
    </r>
    <r>
      <rPr>
        <sz val="9"/>
        <rFont val="맑은 고딕"/>
        <family val="3"/>
        <charset val="129"/>
      </rPr>
      <t>/10)</t>
    </r>
    <r>
      <rPr>
        <vertAlign val="superscript"/>
        <sz val="9"/>
        <rFont val="맑은 고딕"/>
        <family val="3"/>
        <charset val="129"/>
      </rPr>
      <t>0.3</t>
    </r>
    <r>
      <rPr>
        <sz val="9"/>
        <rFont val="맑은 고딕"/>
        <family val="3"/>
        <charset val="129"/>
      </rPr>
      <t xml:space="preserve"> </t>
    </r>
    <phoneticPr fontId="42" type="noConversion"/>
  </si>
  <si>
    <t>계수휨모멘트를 지지하는데 필요한 압축철근비</t>
    <phoneticPr fontId="41" type="noConversion"/>
  </si>
  <si>
    <t>Ultimate_State1</t>
    <phoneticPr fontId="29" type="noConversion"/>
  </si>
  <si>
    <t>Ultimate_State2</t>
    <phoneticPr fontId="29" type="noConversion"/>
  </si>
  <si>
    <t>Title_3_BendingStrength</t>
    <phoneticPr fontId="29" type="noConversion"/>
  </si>
  <si>
    <t>Title_3_1_NuAxis</t>
    <phoneticPr fontId="29" type="noConversion"/>
  </si>
  <si>
    <t>Title_BendingStrength</t>
    <phoneticPr fontId="29" type="noConversion"/>
  </si>
  <si>
    <t>Title_BendingStrength2</t>
    <phoneticPr fontId="29" type="noConversion"/>
  </si>
  <si>
    <t>Title_5_ShearStrength</t>
    <phoneticPr fontId="29" type="noConversion"/>
  </si>
  <si>
    <t>Title_4_ShearStrength</t>
    <phoneticPr fontId="29" type="noConversion"/>
  </si>
  <si>
    <t>Title_4_1_ShearStrength_check</t>
    <phoneticPr fontId="29" type="noConversion"/>
  </si>
  <si>
    <t>Title_5_1_ShearStrength_check</t>
    <phoneticPr fontId="29" type="noConversion"/>
  </si>
  <si>
    <t>Title_2_Crack</t>
    <phoneticPr fontId="29" type="noConversion"/>
  </si>
  <si>
    <t>Title_2_2_Crack_Width</t>
    <phoneticPr fontId="29" type="noConversion"/>
  </si>
  <si>
    <t>Title_3_Deflection</t>
    <phoneticPr fontId="29" type="noConversion"/>
  </si>
  <si>
    <t>Title_3_1_Deflection_Check</t>
    <phoneticPr fontId="29" type="noConversion"/>
  </si>
  <si>
    <r>
      <t>[0.85ㆍΦ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ㆍkㆍ(ρㆍf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</t>
    </r>
    <r>
      <rPr>
        <vertAlign val="superscript"/>
        <sz val="9"/>
        <color indexed="8"/>
        <rFont val="맑은 고딕"/>
        <family val="3"/>
        <charset val="129"/>
      </rPr>
      <t>(1/3)</t>
    </r>
    <r>
      <rPr>
        <sz val="9"/>
        <color indexed="8"/>
        <rFont val="맑은 고딕"/>
        <family val="3"/>
        <charset val="129"/>
      </rPr>
      <t xml:space="preserve">ㆍ(2d/x) </t>
    </r>
    <r>
      <rPr>
        <sz val="9"/>
        <color indexed="8"/>
        <rFont val="맑은 고딕"/>
        <family val="3"/>
        <charset val="129"/>
      </rPr>
      <t>]ㆍb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ㆍd</t>
    </r>
    <phoneticPr fontId="31" type="noConversion"/>
  </si>
  <si>
    <r>
      <t>0.5ㆍνㆍΦ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ㆍb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ㆍd</t>
    </r>
    <phoneticPr fontId="4" type="noConversion"/>
  </si>
  <si>
    <t>ν</t>
  </si>
  <si>
    <r>
      <t>0.6 (1 - 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/250)</t>
    </r>
  </si>
  <si>
    <t>x</t>
  </si>
  <si>
    <t>mm</t>
  </si>
  <si>
    <t>ShearStrengthDeepbeam_check</t>
    <phoneticPr fontId="29" type="noConversion"/>
  </si>
  <si>
    <t>도로교한계상태설계법 (5.5.2.3.(4))</t>
  </si>
  <si>
    <t>하중점과 받침점 사이에 발생하는 경사전단균열과 교차하는 전단철근의 강도</t>
  </si>
  <si>
    <t>Title_4_2_ShearStrength02_DeepBeam</t>
    <phoneticPr fontId="29" type="noConversion"/>
  </si>
  <si>
    <t>Title_5_2_ShearStrength02_DeepBeam</t>
    <phoneticPr fontId="29" type="noConversion"/>
  </si>
  <si>
    <t>ShearStrength02_DeepBeam</t>
    <phoneticPr fontId="29" type="noConversion"/>
  </si>
  <si>
    <r>
      <t xml:space="preserve"> </t>
    </r>
    <r>
      <rPr>
        <sz val="9"/>
        <color indexed="8"/>
        <rFont val="맑은 고딕"/>
        <family val="3"/>
        <charset val="129"/>
      </rPr>
      <t>: 받침점 내면에서 하중작용점 까지 거리</t>
    </r>
    <phoneticPr fontId="29" type="noConversion"/>
  </si>
  <si>
    <r>
      <t>A</t>
    </r>
    <r>
      <rPr>
        <vertAlign val="subscript"/>
        <sz val="9"/>
        <rFont val="맑은 고딕"/>
        <family val="3"/>
        <charset val="129"/>
      </rPr>
      <t>v,1</t>
    </r>
    <phoneticPr fontId="4" type="noConversion"/>
  </si>
  <si>
    <r>
      <t>V</t>
    </r>
    <r>
      <rPr>
        <vertAlign val="subscript"/>
        <sz val="9"/>
        <rFont val="맑은 고딕"/>
        <family val="3"/>
        <charset val="129"/>
      </rPr>
      <t>d,1</t>
    </r>
    <phoneticPr fontId="29" type="noConversion"/>
  </si>
  <si>
    <r>
      <t>V</t>
    </r>
    <r>
      <rPr>
        <vertAlign val="subscript"/>
        <sz val="9"/>
        <rFont val="맑은 고딕"/>
        <family val="3"/>
        <charset val="129"/>
      </rPr>
      <t>cd</t>
    </r>
    <r>
      <rPr>
        <sz val="9"/>
        <rFont val="맑은 고딕"/>
        <family val="3"/>
        <charset val="129"/>
      </rPr>
      <t xml:space="preserve"> + Φ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ㆍf</t>
    </r>
    <r>
      <rPr>
        <vertAlign val="subscript"/>
        <sz val="9"/>
        <rFont val="맑은 고딕"/>
        <family val="3"/>
        <charset val="129"/>
      </rPr>
      <t>vy</t>
    </r>
    <r>
      <rPr>
        <sz val="9"/>
        <rFont val="맑은 고딕"/>
        <family val="3"/>
        <charset val="129"/>
      </rPr>
      <t>ㆍA</t>
    </r>
    <r>
      <rPr>
        <vertAlign val="subscript"/>
        <sz val="9"/>
        <rFont val="맑은 고딕"/>
        <family val="3"/>
        <charset val="129"/>
      </rPr>
      <t>v</t>
    </r>
    <r>
      <rPr>
        <sz val="9"/>
        <rFont val="맑은 고딕"/>
        <family val="3"/>
        <charset val="129"/>
      </rPr>
      <t>ㆍsinα</t>
    </r>
  </si>
  <si>
    <r>
      <t>V</t>
    </r>
    <r>
      <rPr>
        <vertAlign val="subscript"/>
        <sz val="9"/>
        <rFont val="맑은 고딕"/>
        <family val="3"/>
        <charset val="129"/>
      </rPr>
      <t>d.max</t>
    </r>
    <phoneticPr fontId="29" type="noConversion"/>
  </si>
  <si>
    <r>
      <t>νㆍΦ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ㆍf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ㆍz / (cotθ+ tanθ)</t>
    </r>
  </si>
  <si>
    <r>
      <t>V</t>
    </r>
    <r>
      <rPr>
        <vertAlign val="subscript"/>
        <sz val="9"/>
        <rFont val="맑은 고딕"/>
        <family val="3"/>
        <charset val="129"/>
      </rPr>
      <t>d</t>
    </r>
  </si>
  <si>
    <r>
      <t>min [ V</t>
    </r>
    <r>
      <rPr>
        <vertAlign val="subscript"/>
        <sz val="9"/>
        <rFont val="맑은 고딕"/>
        <family val="3"/>
        <charset val="129"/>
      </rPr>
      <t>d1</t>
    </r>
    <r>
      <rPr>
        <sz val="9"/>
        <rFont val="맑은 고딕"/>
        <family val="3"/>
        <charset val="129"/>
      </rPr>
      <t>, V</t>
    </r>
    <r>
      <rPr>
        <vertAlign val="subscript"/>
        <sz val="9"/>
        <rFont val="맑은 고딕"/>
        <family val="3"/>
        <charset val="129"/>
      </rPr>
      <t>d.max</t>
    </r>
    <r>
      <rPr>
        <sz val="9"/>
        <rFont val="맑은 고딕"/>
        <family val="3"/>
        <charset val="129"/>
      </rPr>
      <t xml:space="preserve"> ]</t>
    </r>
    <phoneticPr fontId="29" type="noConversion"/>
  </si>
  <si>
    <r>
      <t>V</t>
    </r>
    <r>
      <rPr>
        <vertAlign val="subscript"/>
        <sz val="9"/>
        <rFont val="맑은 고딕"/>
        <family val="3"/>
        <charset val="129"/>
      </rPr>
      <t>cd</t>
    </r>
  </si>
  <si>
    <r>
      <t>Φ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ㆍf</t>
    </r>
    <r>
      <rPr>
        <vertAlign val="subscript"/>
        <sz val="9"/>
        <rFont val="맑은 고딕"/>
        <family val="3"/>
        <charset val="129"/>
      </rPr>
      <t>vy</t>
    </r>
    <r>
      <rPr>
        <sz val="9"/>
        <rFont val="맑은 고딕"/>
        <family val="3"/>
        <charset val="129"/>
      </rPr>
      <t>ㆍA</t>
    </r>
    <r>
      <rPr>
        <vertAlign val="subscript"/>
        <sz val="9"/>
        <rFont val="맑은 고딕"/>
        <family val="3"/>
        <charset val="129"/>
      </rPr>
      <t>v</t>
    </r>
  </si>
  <si>
    <t xml:space="preserve"> : 받침점 내면에서 하중작용점 까지 거리</t>
    <phoneticPr fontId="29" type="noConversion"/>
  </si>
  <si>
    <r>
      <t>max[ V</t>
    </r>
    <r>
      <rPr>
        <vertAlign val="subscript"/>
        <sz val="9"/>
        <rFont val="맑은 고딕"/>
        <family val="3"/>
        <charset val="129"/>
      </rPr>
      <t>cd,1</t>
    </r>
    <r>
      <rPr>
        <sz val="9"/>
        <rFont val="맑은 고딕"/>
        <family val="3"/>
        <charset val="129"/>
      </rPr>
      <t>, V</t>
    </r>
    <r>
      <rPr>
        <vertAlign val="subscript"/>
        <sz val="9"/>
        <rFont val="맑은 고딕"/>
        <family val="3"/>
        <charset val="129"/>
      </rPr>
      <t>cd,max</t>
    </r>
    <r>
      <rPr>
        <sz val="9"/>
        <rFont val="맑은 고딕"/>
        <family val="3"/>
        <charset val="129"/>
      </rPr>
      <t xml:space="preserve"> ]  =</t>
    </r>
    <phoneticPr fontId="4" type="noConversion"/>
  </si>
  <si>
    <t>min[0.75 d (1+cotα), 600]</t>
    <phoneticPr fontId="29" type="noConversion"/>
  </si>
  <si>
    <r>
      <t>V</t>
    </r>
    <r>
      <rPr>
        <vertAlign val="subscript"/>
        <sz val="9"/>
        <rFont val="맑은 고딕"/>
        <family val="3"/>
        <charset val="129"/>
      </rPr>
      <t>cd,min</t>
    </r>
    <phoneticPr fontId="4" type="noConversion"/>
  </si>
  <si>
    <r>
      <t>max[ V</t>
    </r>
    <r>
      <rPr>
        <vertAlign val="subscript"/>
        <sz val="9"/>
        <rFont val="맑은 고딕"/>
        <family val="3"/>
        <charset val="129"/>
      </rPr>
      <t>cd,1</t>
    </r>
    <r>
      <rPr>
        <sz val="9"/>
        <rFont val="맑은 고딕"/>
        <family val="3"/>
        <charset val="129"/>
      </rPr>
      <t>, V</t>
    </r>
    <r>
      <rPr>
        <vertAlign val="subscript"/>
        <sz val="9"/>
        <rFont val="맑은 고딕"/>
        <family val="3"/>
        <charset val="129"/>
      </rPr>
      <t>cd,min</t>
    </r>
    <r>
      <rPr>
        <sz val="9"/>
        <rFont val="맑은 고딕"/>
        <family val="3"/>
        <charset val="129"/>
      </rPr>
      <t xml:space="preserve"> ]  =</t>
    </r>
    <phoneticPr fontId="4" type="noConversion"/>
  </si>
  <si>
    <r>
      <rPr>
        <vertAlign val="subscript"/>
        <sz val="9"/>
        <color indexed="8"/>
        <rFont val="맑은 고딕"/>
        <family val="3"/>
        <charset val="129"/>
      </rPr>
      <t>m</t>
    </r>
    <r>
      <rPr>
        <vertAlign val="subscript"/>
        <sz val="9"/>
        <color indexed="8"/>
        <rFont val="맑은 고딕"/>
        <family val="3"/>
        <charset val="129"/>
      </rPr>
      <t>ax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 (mm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</t>
    </r>
    <phoneticPr fontId="45" type="noConversion"/>
  </si>
  <si>
    <r>
      <rPr>
        <vertAlign val="subscript"/>
        <sz val="9"/>
        <color indexed="8"/>
        <rFont val="맑은 고딕"/>
        <family val="3"/>
        <charset val="129"/>
      </rPr>
      <t>m</t>
    </r>
    <r>
      <rPr>
        <vertAlign val="subscript"/>
        <sz val="9"/>
        <color indexed="8"/>
        <rFont val="맑은 고딕"/>
        <family val="3"/>
        <charset val="129"/>
      </rPr>
      <t>in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 (mm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</t>
    </r>
    <phoneticPr fontId="45" type="noConversion"/>
  </si>
  <si>
    <r>
      <rPr>
        <vertAlign val="subscript"/>
        <sz val="9"/>
        <color indexed="8"/>
        <rFont val="맑은 고딕"/>
        <family val="3"/>
        <charset val="129"/>
      </rPr>
      <t>req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 (mm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</t>
    </r>
    <phoneticPr fontId="45" type="noConversion"/>
  </si>
  <si>
    <t>Ⅱ. 극한한계상태검토</t>
    <phoneticPr fontId="45" type="noConversion"/>
  </si>
  <si>
    <t>6. 수직/수평 철근량 검토</t>
    <phoneticPr fontId="4" type="noConversion"/>
  </si>
  <si>
    <t>Title_6_DeepBeem_Rebar</t>
    <phoneticPr fontId="29" type="noConversion"/>
  </si>
  <si>
    <t xml:space="preserve"> : 받침점 내면에서 하중작용점 까지 거리(사용자입력 또는 2d)</t>
    <phoneticPr fontId="29" type="noConversion"/>
  </si>
  <si>
    <r>
      <rPr>
        <vertAlign val="subscript"/>
        <sz val="9"/>
        <rFont val="맑은 고딕"/>
        <family val="3"/>
        <charset val="129"/>
      </rPr>
      <t>use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≤ (4/3)</t>
    </r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이므로 </t>
    </r>
    <phoneticPr fontId="49" type="noConversion"/>
  </si>
  <si>
    <t>사용철근량</t>
  </si>
  <si>
    <t>RebarUsed</t>
    <phoneticPr fontId="29" type="noConversion"/>
  </si>
  <si>
    <r>
      <rPr>
        <vertAlign val="subscript"/>
        <sz val="9"/>
        <color indexed="8"/>
        <rFont val="맑은 고딕"/>
        <family val="3"/>
        <charset val="129"/>
      </rPr>
      <t>use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  </t>
    </r>
    <phoneticPr fontId="29" type="noConversion"/>
  </si>
  <si>
    <t>:</t>
  </si>
  <si>
    <t>스터럽 철근량</t>
  </si>
  <si>
    <r>
      <t>mm</t>
    </r>
    <r>
      <rPr>
        <vertAlign val="superscript"/>
        <sz val="9"/>
        <rFont val="맑은 고딕"/>
        <family val="3"/>
        <charset val="129"/>
      </rPr>
      <t>2</t>
    </r>
  </si>
  <si>
    <r>
      <t>A</t>
    </r>
    <r>
      <rPr>
        <vertAlign val="subscript"/>
        <sz val="9"/>
        <rFont val="맑은 고딕"/>
        <family val="3"/>
        <charset val="129"/>
      </rPr>
      <t>v</t>
    </r>
    <phoneticPr fontId="29" type="noConversion"/>
  </si>
  <si>
    <t>Title_6_1_Rebar_Ver</t>
    <phoneticPr fontId="29" type="noConversion"/>
  </si>
  <si>
    <t>1단</t>
    <phoneticPr fontId="29" type="noConversion"/>
  </si>
  <si>
    <r>
      <rPr>
        <vertAlign val="subscript"/>
        <sz val="9"/>
        <rFont val="맑은 고딕"/>
        <family val="3"/>
        <charset val="129"/>
      </rPr>
      <t>use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</si>
  <si>
    <t>사용된 인장철근량</t>
  </si>
  <si>
    <t>RebarUsed_crack</t>
    <phoneticPr fontId="29" type="noConversion"/>
  </si>
  <si>
    <r>
      <t>4.2</t>
    </r>
    <r>
      <rPr>
        <sz val="9"/>
        <color indexed="8"/>
        <rFont val="맑은 고딕"/>
        <family val="3"/>
        <charset val="129"/>
      </rPr>
      <t xml:space="preserve"> 최소전단철근 검토</t>
    </r>
    <phoneticPr fontId="29" type="noConversion"/>
  </si>
  <si>
    <r>
      <t>5.2</t>
    </r>
    <r>
      <rPr>
        <sz val="9"/>
        <color indexed="8"/>
        <rFont val="맑은 고딕"/>
        <family val="3"/>
        <charset val="129"/>
      </rPr>
      <t xml:space="preserve"> 최소전단철근 검토</t>
    </r>
    <phoneticPr fontId="29" type="noConversion"/>
  </si>
  <si>
    <t>4.3 전단보강철근 검토</t>
    <phoneticPr fontId="29" type="noConversion"/>
  </si>
  <si>
    <t>5.3 전단보강철근 검토</t>
    <phoneticPr fontId="29" type="noConversion"/>
  </si>
  <si>
    <t>Title_3_RebarCheck</t>
    <phoneticPr fontId="29" type="noConversion"/>
  </si>
  <si>
    <r>
      <rPr>
        <sz val="9"/>
        <rFont val="맑은 고딕"/>
        <family val="3"/>
        <charset val="129"/>
      </rPr>
      <t>C</t>
    </r>
    <r>
      <rPr>
        <vertAlign val="subscript"/>
        <sz val="9"/>
        <rFont val="맑은 고딕"/>
        <family val="3"/>
        <charset val="129"/>
      </rPr>
      <t>max</t>
    </r>
  </si>
  <si>
    <t>(</t>
  </si>
  <si>
    <r>
      <t>δε</t>
    </r>
    <r>
      <rPr>
        <vertAlign val="subscript"/>
        <sz val="9"/>
        <rFont val="맑은 고딕"/>
        <family val="3"/>
        <charset val="129"/>
      </rPr>
      <t>cu</t>
    </r>
  </si>
  <si>
    <t>-</t>
  </si>
  <si>
    <t>)ㆍ</t>
  </si>
  <si>
    <t>d</t>
  </si>
  <si>
    <t>여기서,</t>
  </si>
  <si>
    <t>극한한계상태에서의 최대 중립축 깊이</t>
  </si>
  <si>
    <t>δ</t>
  </si>
  <si>
    <t>모멘트 재분배 후의 계수휨모멘트/탄성휨모멘트 비율, 모멘트 재분배하지 않는 경우 δ=1</t>
  </si>
  <si>
    <t>단면의 유효깊이</t>
  </si>
  <si>
    <t>콘크리트의 극단변형률</t>
  </si>
  <si>
    <t>)</t>
  </si>
  <si>
    <t>≤</t>
  </si>
  <si>
    <r>
      <t>C</t>
    </r>
    <r>
      <rPr>
        <vertAlign val="subscript"/>
        <sz val="9"/>
        <color indexed="8"/>
        <rFont val="맑은 고딕"/>
        <family val="3"/>
        <charset val="129"/>
      </rPr>
      <t>bal</t>
    </r>
  </si>
  <si>
    <r>
      <t>C</t>
    </r>
    <r>
      <rPr>
        <vertAlign val="subscript"/>
        <sz val="9"/>
        <color indexed="8"/>
        <rFont val="맑은 고딕"/>
        <family val="3"/>
        <charset val="129"/>
      </rPr>
      <t>max</t>
    </r>
  </si>
  <si>
    <t>a</t>
  </si>
  <si>
    <r>
      <t>β</t>
    </r>
    <r>
      <rPr>
        <vertAlign val="subscript"/>
        <sz val="9"/>
        <color indexed="8"/>
        <rFont val="맑은 고딕"/>
        <family val="3"/>
        <charset val="129"/>
      </rPr>
      <t>1</t>
    </r>
    <r>
      <rPr>
        <sz val="9"/>
        <color indexed="8"/>
        <rFont val="맑은 고딕"/>
        <family val="3"/>
        <charset val="129"/>
      </rPr>
      <t>ㆍC</t>
    </r>
    <r>
      <rPr>
        <vertAlign val="subscript"/>
        <sz val="9"/>
        <color indexed="8"/>
        <rFont val="맑은 고딕"/>
        <family val="3"/>
        <charset val="129"/>
      </rPr>
      <t>bal</t>
    </r>
  </si>
  <si>
    <r>
      <t>F</t>
    </r>
    <r>
      <rPr>
        <vertAlign val="subscript"/>
        <sz val="9"/>
        <color indexed="8"/>
        <rFont val="맑은 고딕"/>
        <family val="3"/>
        <charset val="129"/>
      </rPr>
      <t>c</t>
    </r>
  </si>
  <si>
    <r>
      <t>A</t>
    </r>
    <r>
      <rPr>
        <vertAlign val="subscript"/>
        <sz val="9"/>
        <color indexed="8"/>
        <rFont val="맑은 고딕"/>
        <family val="3"/>
        <charset val="129"/>
      </rPr>
      <t>s,bal</t>
    </r>
  </si>
  <si>
    <r>
      <t>F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/(Φ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ㆍf</t>
    </r>
    <r>
      <rPr>
        <vertAlign val="subscript"/>
        <sz val="9"/>
        <color indexed="8"/>
        <rFont val="맑은 고딕"/>
        <family val="3"/>
        <charset val="129"/>
      </rPr>
      <t>y</t>
    </r>
    <r>
      <rPr>
        <sz val="9"/>
        <color indexed="8"/>
        <rFont val="맑은 고딕"/>
        <family val="3"/>
        <charset val="129"/>
      </rPr>
      <t>)</t>
    </r>
  </si>
  <si>
    <r>
      <t>mm</t>
    </r>
    <r>
      <rPr>
        <vertAlign val="superscript"/>
        <sz val="9"/>
        <color indexed="8"/>
        <rFont val="맑은 고딕"/>
        <family val="3"/>
        <charset val="129"/>
      </rPr>
      <t>2</t>
    </r>
  </si>
  <si>
    <r>
      <t>Z</t>
    </r>
    <r>
      <rPr>
        <vertAlign val="subscript"/>
        <sz val="9"/>
        <color indexed="8"/>
        <rFont val="맑은 고딕"/>
        <family val="3"/>
        <charset val="129"/>
      </rPr>
      <t>bal</t>
    </r>
  </si>
  <si>
    <t>d-a/2</t>
  </si>
  <si>
    <r>
      <t>M</t>
    </r>
    <r>
      <rPr>
        <vertAlign val="subscript"/>
        <sz val="9"/>
        <color indexed="8"/>
        <rFont val="맑은 고딕"/>
        <family val="3"/>
        <charset val="129"/>
      </rPr>
      <t>bal</t>
    </r>
  </si>
  <si>
    <r>
      <t>F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ㆍZ</t>
    </r>
    <r>
      <rPr>
        <vertAlign val="subscript"/>
        <sz val="9"/>
        <color indexed="8"/>
        <rFont val="맑은 고딕"/>
        <family val="3"/>
        <charset val="129"/>
      </rPr>
      <t>bal</t>
    </r>
  </si>
  <si>
    <r>
      <t>K</t>
    </r>
    <r>
      <rPr>
        <vertAlign val="subscript"/>
        <sz val="9"/>
        <color indexed="8"/>
        <rFont val="맑은 고딕"/>
        <family val="3"/>
        <charset val="129"/>
      </rPr>
      <t>bal</t>
    </r>
  </si>
  <si>
    <r>
      <t>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ㆍbㆍd</t>
    </r>
    <r>
      <rPr>
        <vertAlign val="superscript"/>
        <sz val="9"/>
        <color indexed="8"/>
        <rFont val="맑은 고딕"/>
        <family val="3"/>
        <charset val="129"/>
      </rPr>
      <t>2</t>
    </r>
  </si>
  <si>
    <t>K</t>
  </si>
  <si>
    <r>
      <t>M</t>
    </r>
    <r>
      <rPr>
        <vertAlign val="subscript"/>
        <sz val="9"/>
        <color indexed="8"/>
        <rFont val="맑은 고딕"/>
        <family val="3"/>
        <charset val="129"/>
      </rPr>
      <t>u</t>
    </r>
  </si>
  <si>
    <r>
      <t>C</t>
    </r>
    <r>
      <rPr>
        <vertAlign val="subscript"/>
        <sz val="9"/>
        <rFont val="맑은 고딕"/>
        <family val="3"/>
        <charset val="129"/>
      </rPr>
      <t xml:space="preserve">max </t>
    </r>
    <r>
      <rPr>
        <sz val="9"/>
        <rFont val="맑은 고딕"/>
        <family val="3"/>
        <charset val="129"/>
      </rPr>
      <t xml:space="preserve"> =</t>
    </r>
    <phoneticPr fontId="29" type="noConversion"/>
  </si>
  <si>
    <t>K =</t>
  </si>
  <si>
    <r>
      <t>K</t>
    </r>
    <r>
      <rPr>
        <vertAlign val="subscript"/>
        <sz val="9"/>
        <color indexed="8"/>
        <rFont val="맑은 고딕"/>
        <family val="3"/>
        <charset val="129"/>
      </rPr>
      <t>bal</t>
    </r>
    <r>
      <rPr>
        <sz val="9"/>
        <color indexed="8"/>
        <rFont val="맑은 고딕"/>
        <family val="3"/>
        <charset val="129"/>
      </rPr>
      <t xml:space="preserve"> =</t>
    </r>
  </si>
  <si>
    <t>Title_2_RebarCheck</t>
    <phoneticPr fontId="29" type="noConversion"/>
  </si>
  <si>
    <r>
      <t>( ηㆍΦ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ㆍ0.85ㆍf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)ㆍaㆍb</t>
    </r>
    <r>
      <rPr>
        <vertAlign val="subscript"/>
        <sz val="9"/>
        <color indexed="8"/>
        <rFont val="맑은 고딕"/>
        <family val="3"/>
        <charset val="129"/>
      </rPr>
      <t>w</t>
    </r>
    <phoneticPr fontId="29" type="noConversion"/>
  </si>
  <si>
    <t>인장철근 검토</t>
    <phoneticPr fontId="29" type="noConversion"/>
  </si>
  <si>
    <t>RebarCheck_Use</t>
    <phoneticPr fontId="29" type="noConversion"/>
  </si>
  <si>
    <t>RebarCheck</t>
    <phoneticPr fontId="29" type="noConversion"/>
  </si>
  <si>
    <t>3. 전단강도 검토</t>
    <phoneticPr fontId="4" type="noConversion"/>
  </si>
  <si>
    <t>Title_3_ShearStrength</t>
    <phoneticPr fontId="29" type="noConversion"/>
  </si>
  <si>
    <t>3.1 전단보강철근이 없는 부재</t>
    <phoneticPr fontId="4" type="noConversion"/>
  </si>
  <si>
    <t>Title_3_1_ShearStrength_check</t>
    <phoneticPr fontId="29" type="noConversion"/>
  </si>
  <si>
    <r>
      <t>3.2</t>
    </r>
    <r>
      <rPr>
        <sz val="9"/>
        <color indexed="8"/>
        <rFont val="맑은 고딕"/>
        <family val="3"/>
        <charset val="129"/>
      </rPr>
      <t xml:space="preserve"> 최소전단철근 검토</t>
    </r>
    <phoneticPr fontId="29" type="noConversion"/>
  </si>
  <si>
    <t>Title_3_2_ShearStrength01</t>
    <phoneticPr fontId="29" type="noConversion"/>
  </si>
  <si>
    <t>3.3 전단보강철근 검토</t>
    <phoneticPr fontId="29" type="noConversion"/>
  </si>
  <si>
    <t>Title_3_2_ShearStrength02</t>
    <phoneticPr fontId="29" type="noConversion"/>
  </si>
  <si>
    <t>Title_3_2_ShearStrength02_DeepBeam</t>
    <phoneticPr fontId="29" type="noConversion"/>
  </si>
  <si>
    <t>S_II_1_TensileRebar</t>
    <phoneticPr fontId="4" type="noConversion"/>
  </si>
  <si>
    <r>
      <t>T</t>
    </r>
    <r>
      <rPr>
        <vertAlign val="subscript"/>
        <sz val="9"/>
        <rFont val="맑은 고딕"/>
        <family val="3"/>
        <charset val="129"/>
      </rPr>
      <t>s</t>
    </r>
  </si>
  <si>
    <r>
      <t>Φ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ㆍA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ㆍf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/>
    </r>
  </si>
  <si>
    <r>
      <t>M</t>
    </r>
    <r>
      <rPr>
        <vertAlign val="subscript"/>
        <sz val="9"/>
        <rFont val="맑은 고딕"/>
        <family val="3"/>
        <charset val="129"/>
      </rPr>
      <t>n</t>
    </r>
  </si>
  <si>
    <r>
      <t>T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ㆍ(d -a/2)</t>
    </r>
  </si>
  <si>
    <t>BendingStregnth</t>
    <phoneticPr fontId="29" type="noConversion"/>
  </si>
  <si>
    <t>S_II_3_Shear</t>
    <phoneticPr fontId="4" type="noConversion"/>
  </si>
  <si>
    <t>이때는 최소철근량 검토 생략 가능</t>
    <phoneticPr fontId="29" type="noConversion"/>
  </si>
  <si>
    <r>
      <rPr>
        <vertAlign val="subscript"/>
        <sz val="9"/>
        <rFont val="맑은 고딕"/>
        <family val="3"/>
        <charset val="129"/>
      </rPr>
      <t>use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&gt; (4/3)</t>
    </r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이므로 최소철근량 검토 생략함</t>
    </r>
    <phoneticPr fontId="49" type="noConversion"/>
  </si>
  <si>
    <r>
      <t>E</t>
    </r>
    <r>
      <rPr>
        <vertAlign val="subscript"/>
        <sz val="9"/>
        <rFont val="맑은 고딕"/>
        <family val="3"/>
        <charset val="129"/>
      </rPr>
      <t>c</t>
    </r>
    <phoneticPr fontId="42" type="noConversion"/>
  </si>
  <si>
    <t>콘크리트 탄성계수</t>
    <phoneticPr fontId="42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</si>
  <si>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ㆍ(d-d</t>
    </r>
    <r>
      <rPr>
        <vertAlign val="subscript"/>
        <sz val="9"/>
        <color indexed="8"/>
        <rFont val="맑은 고딕"/>
        <family val="3"/>
        <charset val="129"/>
      </rPr>
      <t>c,crack</t>
    </r>
    <r>
      <rPr>
        <sz val="9"/>
        <color indexed="8"/>
        <rFont val="맑은 고딕"/>
        <family val="3"/>
        <charset val="129"/>
      </rPr>
      <t>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+E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ㆍd</t>
    </r>
    <r>
      <rPr>
        <vertAlign val="subscript"/>
        <sz val="9"/>
        <color indexed="8"/>
        <rFont val="맑은 고딕"/>
        <family val="3"/>
        <charset val="129"/>
      </rPr>
      <t>c,crack</t>
    </r>
    <r>
      <rPr>
        <vertAlign val="superscript"/>
        <sz val="9"/>
        <color indexed="8"/>
        <rFont val="맑은 고딕"/>
        <family val="3"/>
        <charset val="129"/>
      </rPr>
      <t>3</t>
    </r>
    <r>
      <rPr>
        <sz val="9"/>
        <color indexed="8"/>
        <rFont val="맑은 고딕"/>
        <family val="3"/>
        <charset val="129"/>
      </rPr>
      <t>/(3ㆍE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)</t>
    </r>
    <phoneticPr fontId="29" type="noConversion"/>
  </si>
  <si>
    <t>실제 인장철근비</t>
    <phoneticPr fontId="41" type="noConversion"/>
  </si>
  <si>
    <t>0.75x 내의 스터럽 철근량</t>
    <phoneticPr fontId="4" type="noConversion"/>
  </si>
  <si>
    <r>
      <t>A</t>
    </r>
    <r>
      <rPr>
        <vertAlign val="subscript"/>
        <sz val="9"/>
        <rFont val="맑은 고딕"/>
        <family val="3"/>
        <charset val="129"/>
      </rPr>
      <t>v,1_calc</t>
    </r>
    <phoneticPr fontId="4" type="noConversion"/>
  </si>
  <si>
    <r>
      <t>L</t>
    </r>
    <r>
      <rPr>
        <sz val="9"/>
        <color indexed="10"/>
        <rFont val="맑은 고딕"/>
        <family val="3"/>
        <charset val="129"/>
      </rPr>
      <t>SD12</t>
    </r>
    <phoneticPr fontId="29" type="noConversion"/>
  </si>
  <si>
    <r>
      <t>f</t>
    </r>
    <r>
      <rPr>
        <vertAlign val="subscript"/>
        <sz val="9"/>
        <rFont val="맑은 고딕"/>
        <family val="3"/>
        <charset val="129"/>
      </rPr>
      <t xml:space="preserve">so </t>
    </r>
    <r>
      <rPr>
        <sz val="9"/>
        <rFont val="맑은 고딕"/>
        <family val="3"/>
        <charset val="129"/>
      </rPr>
      <t>/ E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- 0.4ㆍf</t>
    </r>
    <r>
      <rPr>
        <vertAlign val="subscript"/>
        <sz val="9"/>
        <rFont val="맑은 고딕"/>
        <family val="3"/>
        <charset val="129"/>
      </rPr>
      <t>cte</t>
    </r>
    <r>
      <rPr>
        <sz val="9"/>
        <rFont val="맑은 고딕"/>
        <family val="3"/>
        <charset val="129"/>
      </rPr>
      <t>ㆍ(1+n ρ</t>
    </r>
    <r>
      <rPr>
        <vertAlign val="subscript"/>
        <sz val="9"/>
        <rFont val="맑은 고딕"/>
        <family val="3"/>
        <charset val="129"/>
      </rPr>
      <t>e</t>
    </r>
    <r>
      <rPr>
        <sz val="9"/>
        <rFont val="맑은 고딕"/>
        <family val="3"/>
        <charset val="129"/>
      </rPr>
      <t>) / (E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ㆍρ</t>
    </r>
    <r>
      <rPr>
        <vertAlign val="subscript"/>
        <sz val="9"/>
        <rFont val="맑은 고딕"/>
        <family val="3"/>
        <charset val="129"/>
      </rPr>
      <t>e</t>
    </r>
    <r>
      <rPr>
        <sz val="9"/>
        <rFont val="맑은 고딕"/>
        <family val="3"/>
        <charset val="129"/>
      </rPr>
      <t xml:space="preserve"> )</t>
    </r>
    <phoneticPr fontId="41" type="noConversion"/>
  </si>
  <si>
    <r>
      <t>3.4ㆍC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+ (0.425ㆍk</t>
    </r>
    <r>
      <rPr>
        <vertAlign val="subscript"/>
        <sz val="9"/>
        <rFont val="맑은 고딕"/>
        <family val="3"/>
        <charset val="129"/>
      </rPr>
      <t>1</t>
    </r>
    <r>
      <rPr>
        <sz val="9"/>
        <rFont val="맑은 고딕"/>
        <family val="3"/>
        <charset val="129"/>
      </rPr>
      <t>ㆍk</t>
    </r>
    <r>
      <rPr>
        <vertAlign val="sub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ㆍd</t>
    </r>
    <r>
      <rPr>
        <vertAlign val="subscript"/>
        <sz val="9"/>
        <rFont val="맑은 고딕"/>
        <family val="3"/>
        <charset val="129"/>
      </rPr>
      <t>b</t>
    </r>
    <r>
      <rPr>
        <sz val="9"/>
        <rFont val="맑은 고딕"/>
        <family val="3"/>
        <charset val="129"/>
      </rPr>
      <t>)/ρ</t>
    </r>
    <r>
      <rPr>
        <vertAlign val="subscript"/>
        <sz val="9"/>
        <rFont val="맑은 고딕"/>
        <family val="3"/>
        <charset val="129"/>
      </rPr>
      <t>e</t>
    </r>
    <phoneticPr fontId="29" type="noConversion"/>
  </si>
  <si>
    <t>CTC</t>
  </si>
  <si>
    <t>철근 중심간격</t>
    <phoneticPr fontId="29" type="noConversion"/>
  </si>
  <si>
    <r>
      <t>CTC</t>
    </r>
    <r>
      <rPr>
        <sz val="9"/>
        <color indexed="8"/>
        <rFont val="맑은 고딕"/>
        <family val="3"/>
        <charset val="129"/>
      </rPr>
      <t>_Limit</t>
    </r>
    <phoneticPr fontId="29" type="noConversion"/>
  </si>
  <si>
    <t>(CTC ≤ CTC_Limit)</t>
    <phoneticPr fontId="29" type="noConversion"/>
  </si>
  <si>
    <r>
      <t xml:space="preserve"> 5(C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 xml:space="preserve"> + d</t>
    </r>
    <r>
      <rPr>
        <vertAlign val="subscript"/>
        <sz val="9"/>
        <color indexed="8"/>
        <rFont val="맑은 고딕"/>
        <family val="3"/>
        <charset val="129"/>
      </rPr>
      <t>b</t>
    </r>
    <r>
      <rPr>
        <sz val="9"/>
        <color indexed="8"/>
        <rFont val="맑은 고딕"/>
        <family val="3"/>
        <charset val="129"/>
      </rPr>
      <t>/2)</t>
    </r>
    <phoneticPr fontId="29" type="noConversion"/>
  </si>
  <si>
    <r>
      <t>C</t>
    </r>
    <r>
      <rPr>
        <vertAlign val="subscript"/>
        <sz val="9"/>
        <rFont val="맑은 고딕"/>
        <family val="3"/>
        <charset val="129"/>
      </rPr>
      <t>c</t>
    </r>
    <phoneticPr fontId="4" type="noConversion"/>
  </si>
  <si>
    <r>
      <t>k</t>
    </r>
    <r>
      <rPr>
        <vertAlign val="subscript"/>
        <sz val="9"/>
        <rFont val="맑은 고딕"/>
        <family val="3"/>
        <charset val="129"/>
      </rPr>
      <t>1</t>
    </r>
    <r>
      <rPr>
        <sz val="9"/>
        <color indexed="8"/>
        <rFont val="맑은 고딕"/>
        <family val="3"/>
        <charset val="129"/>
      </rPr>
      <t/>
    </r>
    <phoneticPr fontId="4" type="noConversion"/>
  </si>
  <si>
    <t>부착강도에 따른 계수</t>
    <phoneticPr fontId="29" type="noConversion"/>
  </si>
  <si>
    <t>부재 하중작용에  따른 계수</t>
    <phoneticPr fontId="29" type="noConversion"/>
  </si>
  <si>
    <r>
      <t>k</t>
    </r>
    <r>
      <rPr>
        <vertAlign val="subscript"/>
        <sz val="9"/>
        <rFont val="맑은 고딕"/>
        <family val="3"/>
        <charset val="129"/>
      </rPr>
      <t>2</t>
    </r>
    <phoneticPr fontId="4" type="noConversion"/>
  </si>
  <si>
    <r>
      <t>d</t>
    </r>
    <r>
      <rPr>
        <vertAlign val="subscript"/>
        <sz val="9"/>
        <rFont val="맑은 고딕"/>
        <family val="3"/>
        <charset val="129"/>
      </rPr>
      <t>b</t>
    </r>
    <phoneticPr fontId="4" type="noConversion"/>
  </si>
  <si>
    <t>인장철근 지름</t>
    <phoneticPr fontId="29" type="noConversion"/>
  </si>
  <si>
    <t>최외단 인장철근 피복두께</t>
    <phoneticPr fontId="29" type="noConversion"/>
  </si>
  <si>
    <t>Crack_Width2</t>
    <phoneticPr fontId="29" type="noConversion"/>
  </si>
  <si>
    <r>
      <t>1.3ㆍ(H - d</t>
    </r>
    <r>
      <rPr>
        <vertAlign val="subscript"/>
        <sz val="9"/>
        <rFont val="맑은 고딕"/>
        <family val="3"/>
        <charset val="129"/>
      </rPr>
      <t>c,crack</t>
    </r>
    <r>
      <rPr>
        <sz val="9"/>
        <rFont val="맑은 고딕"/>
        <family val="3"/>
        <charset val="129"/>
      </rPr>
      <t>)</t>
    </r>
    <phoneticPr fontId="29" type="noConversion"/>
  </si>
  <si>
    <t>(CTC &gt; CTC_Limit)</t>
    <phoneticPr fontId="29" type="noConversion"/>
  </si>
  <si>
    <t>n</t>
  </si>
  <si>
    <t>(상승곡선부 형상지수)</t>
  </si>
  <si>
    <r>
      <t>ε</t>
    </r>
    <r>
      <rPr>
        <vertAlign val="subscript"/>
        <sz val="9"/>
        <color indexed="8"/>
        <rFont val="맑은 고딕"/>
        <family val="3"/>
        <charset val="129"/>
      </rPr>
      <t>cu</t>
    </r>
  </si>
  <si>
    <t>(극한 변형률)</t>
  </si>
  <si>
    <t>α</t>
  </si>
  <si>
    <t>(압축합력 크기계수)</t>
  </si>
  <si>
    <t>β</t>
  </si>
  <si>
    <t>(합력 작용점 위치계수)</t>
  </si>
  <si>
    <t>η</t>
  </si>
  <si>
    <t>(응력 블록의 응력 크기 계수)</t>
  </si>
  <si>
    <t>Conc_Stress_Strain_Param</t>
    <phoneticPr fontId="29" type="noConversion"/>
  </si>
  <si>
    <t>2. 휨강도 검토</t>
    <phoneticPr fontId="4" type="noConversion"/>
  </si>
  <si>
    <t>Title_2_BendingStrength</t>
    <phoneticPr fontId="29" type="noConversion"/>
  </si>
  <si>
    <r>
      <t>2</t>
    </r>
    <r>
      <rPr>
        <sz val="9"/>
        <color indexed="8"/>
        <rFont val="맑은 고딕"/>
        <family val="3"/>
        <charset val="129"/>
      </rPr>
      <t>.1 최소철근량 검토</t>
    </r>
    <phoneticPr fontId="29" type="noConversion"/>
  </si>
  <si>
    <t>Title_2_1_Minimum_Rebar</t>
    <phoneticPr fontId="29" type="noConversion"/>
  </si>
  <si>
    <t>2.2 중립축 계산</t>
    <phoneticPr fontId="4" type="noConversion"/>
  </si>
  <si>
    <t>Title_2_2_NuAxis</t>
    <phoneticPr fontId="29" type="noConversion"/>
  </si>
  <si>
    <t>힘의 평형관계 및 변형률 적합성을 이용한 시산법 이용</t>
    <phoneticPr fontId="29" type="noConversion"/>
  </si>
  <si>
    <t>Title_Strain_Compatibility</t>
    <phoneticPr fontId="29" type="noConversion"/>
  </si>
  <si>
    <t>인장철근 변형률 확인</t>
  </si>
  <si>
    <t>∴</t>
  </si>
  <si>
    <t>∴ 저보강보, 인장철근 검토</t>
  </si>
  <si>
    <r>
      <t>ε</t>
    </r>
    <r>
      <rPr>
        <vertAlign val="subscript"/>
        <sz val="9"/>
        <rFont val="맑은 고딕"/>
        <family val="3"/>
        <charset val="129"/>
      </rPr>
      <t>s</t>
    </r>
  </si>
  <si>
    <r>
      <t>(d-c)/cㆍε</t>
    </r>
    <r>
      <rPr>
        <vertAlign val="subscript"/>
        <sz val="9"/>
        <rFont val="맑은 고딕"/>
        <family val="3"/>
        <charset val="129"/>
      </rPr>
      <t>cu</t>
    </r>
  </si>
  <si>
    <r>
      <t>ε</t>
    </r>
    <r>
      <rPr>
        <vertAlign val="subscript"/>
        <sz val="9"/>
        <rFont val="맑은 고딕"/>
        <family val="3"/>
        <charset val="129"/>
      </rPr>
      <t>yd</t>
    </r>
  </si>
  <si>
    <r>
      <t>Φ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ㆍf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/E</t>
    </r>
    <r>
      <rPr>
        <vertAlign val="subscript"/>
        <sz val="9"/>
        <rFont val="맑은 고딕"/>
        <family val="3"/>
        <charset val="129"/>
      </rPr>
      <t>s</t>
    </r>
  </si>
  <si>
    <r>
      <t>ε</t>
    </r>
    <r>
      <rPr>
        <vertAlign val="subscript"/>
        <sz val="9"/>
        <rFont val="맑은 고딕"/>
        <family val="3"/>
        <charset val="129"/>
      </rPr>
      <t>cu</t>
    </r>
  </si>
  <si>
    <r>
      <t>f</t>
    </r>
    <r>
      <rPr>
        <vertAlign val="subscript"/>
        <sz val="9"/>
        <rFont val="맑은 고딕"/>
        <family val="3"/>
        <charset val="129"/>
      </rPr>
      <t xml:space="preserve">ck </t>
    </r>
    <r>
      <rPr>
        <sz val="9"/>
        <rFont val="맑은 고딕"/>
        <family val="3"/>
        <charset val="129"/>
      </rPr>
      <t>- 40</t>
    </r>
  </si>
  <si>
    <t>Design_Condition_Ult01</t>
    <phoneticPr fontId="29" type="noConversion"/>
  </si>
  <si>
    <t>3.1 최소철근량 검토</t>
    <phoneticPr fontId="29" type="noConversion"/>
  </si>
  <si>
    <t>Title_3_1_Minimum_Rebar</t>
    <phoneticPr fontId="29" type="noConversion"/>
  </si>
  <si>
    <t>3.2 중립축 계산</t>
    <phoneticPr fontId="4" type="noConversion"/>
  </si>
  <si>
    <t>Title_3_2_NuAxis</t>
    <phoneticPr fontId="29" type="noConversion"/>
  </si>
  <si>
    <t>중립축</t>
  </si>
  <si>
    <t>c</t>
  </si>
  <si>
    <t>Neutral_C_Value</t>
    <phoneticPr fontId="29" type="noConversion"/>
  </si>
  <si>
    <t>Check_Rebar_Strain</t>
    <phoneticPr fontId="29" type="noConversion"/>
  </si>
  <si>
    <t>RebarCheck_Cmax</t>
    <phoneticPr fontId="29" type="noConversion"/>
  </si>
  <si>
    <t>c</t>
    <phoneticPr fontId="29" type="noConversion"/>
  </si>
  <si>
    <r>
      <t>2.</t>
    </r>
    <r>
      <rPr>
        <sz val="9"/>
        <color indexed="8"/>
        <rFont val="맑은 고딕"/>
        <family val="3"/>
        <charset val="129"/>
      </rPr>
      <t>4</t>
    </r>
    <r>
      <rPr>
        <sz val="9"/>
        <color indexed="8"/>
        <rFont val="맑은 고딕"/>
        <family val="3"/>
        <charset val="129"/>
      </rPr>
      <t xml:space="preserve"> 휨강도 계산</t>
    </r>
    <phoneticPr fontId="4" type="noConversion"/>
  </si>
  <si>
    <r>
      <t>3.4</t>
    </r>
    <r>
      <rPr>
        <sz val="9"/>
        <color indexed="8"/>
        <rFont val="맑은 고딕"/>
        <family val="3"/>
        <charset val="129"/>
      </rPr>
      <t xml:space="preserve"> 휨강도 계산</t>
    </r>
    <phoneticPr fontId="4" type="noConversion"/>
  </si>
  <si>
    <t>Title_2_4_BendingStrength</t>
    <phoneticPr fontId="29" type="noConversion"/>
  </si>
  <si>
    <t>Title_3_4_BendingStrength</t>
    <phoneticPr fontId="29" type="noConversion"/>
  </si>
  <si>
    <t>2.1 균열 중립축 계산</t>
  </si>
  <si>
    <t>3.1 균열 중립축 계산</t>
    <phoneticPr fontId="29" type="noConversion"/>
  </si>
  <si>
    <t>Title_2_1_Crack_Neutral_Axis</t>
    <phoneticPr fontId="29" type="noConversion"/>
  </si>
  <si>
    <t>Title_3_1_Crack_Neutral_Axis</t>
    <phoneticPr fontId="29" type="noConversion"/>
  </si>
  <si>
    <r>
      <rPr>
        <sz val="9"/>
        <color indexed="8"/>
        <rFont val="맑은 고딕"/>
        <family val="3"/>
        <charset val="129"/>
      </rPr>
      <t>C</t>
    </r>
    <r>
      <rPr>
        <vertAlign val="subscript"/>
        <sz val="9"/>
        <color indexed="8"/>
        <rFont val="맑은 고딕"/>
        <family val="3"/>
        <charset val="129"/>
      </rPr>
      <t>crack</t>
    </r>
    <phoneticPr fontId="54" type="noConversion"/>
  </si>
  <si>
    <r>
      <t>(-A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ㆍE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 +√((A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ㆍE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)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 xml:space="preserve"> +2ㆍb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ㆍE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ㆍE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ㆍd))/(b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ㆍE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)</t>
    </r>
    <phoneticPr fontId="29" type="noConversion"/>
  </si>
  <si>
    <t>Crack_Neutral_Axis_C</t>
    <phoneticPr fontId="29" type="noConversion"/>
  </si>
  <si>
    <t>MPa</t>
    <phoneticPr fontId="29" type="noConversion"/>
  </si>
  <si>
    <r>
      <t>I</t>
    </r>
    <r>
      <rPr>
        <vertAlign val="subscript"/>
        <sz val="9"/>
        <rFont val="맑은 고딕"/>
        <family val="3"/>
        <charset val="129"/>
      </rPr>
      <t>crack</t>
    </r>
    <r>
      <rPr>
        <sz val="9"/>
        <rFont val="맑은 고딕"/>
        <family val="3"/>
        <charset val="129"/>
      </rPr>
      <t xml:space="preserve"> / (d-</t>
    </r>
    <r>
      <rPr>
        <sz val="9"/>
        <rFont val="맑은 고딕"/>
        <family val="3"/>
        <charset val="129"/>
      </rPr>
      <t>C</t>
    </r>
    <r>
      <rPr>
        <vertAlign val="subscript"/>
        <sz val="9"/>
        <rFont val="맑은 고딕"/>
        <family val="3"/>
        <charset val="129"/>
      </rPr>
      <t>crack</t>
    </r>
    <r>
      <rPr>
        <sz val="9"/>
        <rFont val="맑은 고딕"/>
        <family val="3"/>
        <charset val="129"/>
      </rPr>
      <t>)</t>
    </r>
    <phoneticPr fontId="54" type="noConversion"/>
  </si>
  <si>
    <t>Title_3_1_Crack_Rebar_Tensile_Stress</t>
    <phoneticPr fontId="29" type="noConversion"/>
  </si>
  <si>
    <t>Crack_Rebar_Tensile_Stress</t>
    <phoneticPr fontId="29" type="noConversion"/>
  </si>
  <si>
    <t>Title_2_1_Crack_RebarCheck</t>
    <phoneticPr fontId="29" type="noConversion"/>
  </si>
  <si>
    <t>Title_2_2_Crack_RebarCheck</t>
    <phoneticPr fontId="29" type="noConversion"/>
  </si>
  <si>
    <t>Title_3_2_Crack_RebarCheck</t>
    <phoneticPr fontId="29" type="noConversion"/>
  </si>
  <si>
    <r>
      <t>2.</t>
    </r>
    <r>
      <rPr>
        <sz val="9"/>
        <rFont val="맑은 고딕"/>
        <family val="3"/>
        <charset val="129"/>
      </rPr>
      <t>3</t>
    </r>
    <r>
      <rPr>
        <sz val="9"/>
        <rFont val="맑은 고딕"/>
        <family val="3"/>
        <charset val="129"/>
      </rPr>
      <t xml:space="preserve"> 균열폭 검토</t>
    </r>
    <phoneticPr fontId="41" type="noConversion"/>
  </si>
  <si>
    <r>
      <t>3.3</t>
    </r>
    <r>
      <rPr>
        <sz val="9"/>
        <rFont val="맑은 고딕"/>
        <family val="3"/>
        <charset val="129"/>
      </rPr>
      <t xml:space="preserve"> 균열폭 검토</t>
    </r>
    <phoneticPr fontId="41" type="noConversion"/>
  </si>
  <si>
    <t>Title_2_3_Crack_Width</t>
    <phoneticPr fontId="29" type="noConversion"/>
  </si>
  <si>
    <t>Title_3_3_Crack_Width</t>
    <phoneticPr fontId="29" type="noConversion"/>
  </si>
  <si>
    <t>변형률 계산</t>
  </si>
  <si>
    <t>설계 균열폭 계산</t>
  </si>
  <si>
    <t>Crack_width_Ir_max1</t>
    <phoneticPr fontId="29" type="noConversion"/>
  </si>
  <si>
    <t>Crack_width_Ir_max2</t>
    <phoneticPr fontId="29" type="noConversion"/>
  </si>
  <si>
    <t>Crack_width_Ir_max_param</t>
    <phoneticPr fontId="29" type="noConversion"/>
  </si>
  <si>
    <t>Title_2_1_Crack_Rebar_Tensile_Stress</t>
    <phoneticPr fontId="29" type="noConversion"/>
  </si>
  <si>
    <t>Crack_Epsilon_Calc</t>
    <phoneticPr fontId="29" type="noConversion"/>
  </si>
  <si>
    <t>Crack_width_calc</t>
    <phoneticPr fontId="29" type="noConversion"/>
  </si>
  <si>
    <t>3.4 작용전단력에 의해 종방향 철근에 발생하는 추가인장력 검토</t>
  </si>
  <si>
    <r>
      <t>∆T</t>
    </r>
    <r>
      <rPr>
        <vertAlign val="subscript"/>
        <sz val="9"/>
        <color indexed="8"/>
        <rFont val="맑은 고딕"/>
        <family val="3"/>
        <charset val="129"/>
      </rPr>
      <t>R</t>
    </r>
  </si>
  <si>
    <t>∆T</t>
  </si>
  <si>
    <t>전단검토 위치에서의 휨저항강도</t>
  </si>
  <si>
    <r>
      <t>M</t>
    </r>
    <r>
      <rPr>
        <vertAlign val="subscript"/>
        <sz val="11"/>
        <color indexed="8"/>
        <rFont val="맑은 고딕"/>
        <family val="3"/>
        <charset val="129"/>
      </rPr>
      <t>u</t>
    </r>
  </si>
  <si>
    <t>전단검토 위치에서의 계수모멘트</t>
  </si>
  <si>
    <t>z</t>
  </si>
  <si>
    <r>
      <t>추가 인장력 = 0.5V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>(cot𝜃-cotα)</t>
    </r>
    <phoneticPr fontId="29" type="noConversion"/>
  </si>
  <si>
    <t>Title_3_4_Shear_Rebar_AddTension_Check</t>
    <phoneticPr fontId="29" type="noConversion"/>
  </si>
  <si>
    <t>4.4 작용전단력에 의해 종방향 철근에 발생하는 추가인장력 검토</t>
    <phoneticPr fontId="29" type="noConversion"/>
  </si>
  <si>
    <t>5.4 작용전단력에 의해 종방향 철근에 발생하는 추가인장력 검토</t>
    <phoneticPr fontId="29" type="noConversion"/>
  </si>
  <si>
    <t>Title_4_4_Shear_Rebar_AddTension_Check</t>
    <phoneticPr fontId="29" type="noConversion"/>
  </si>
  <si>
    <t>Title_5_4_Shear_Rebar_AddTension_Check</t>
    <phoneticPr fontId="29" type="noConversion"/>
  </si>
  <si>
    <t>Shear_Rebar_AddTension_Check</t>
    <phoneticPr fontId="29" type="noConversion"/>
  </si>
  <si>
    <r>
      <t>M</t>
    </r>
    <r>
      <rPr>
        <vertAlign val="subscript"/>
        <sz val="11"/>
        <color indexed="8"/>
        <rFont val="맑은 고딕"/>
        <family val="3"/>
        <charset val="129"/>
      </rPr>
      <t>n</t>
    </r>
    <phoneticPr fontId="29" type="noConversion"/>
  </si>
  <si>
    <r>
      <t>(0.25ㆍ√ 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 xml:space="preserve"> / 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 xml:space="preserve"> )ㆍb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 xml:space="preserve">ㆍd </t>
    </r>
    <phoneticPr fontId="31" type="noConversion"/>
  </si>
  <si>
    <r>
      <t>(1.4 / 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 xml:space="preserve"> )ㆍb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 xml:space="preserve">ㆍd </t>
    </r>
    <phoneticPr fontId="31" type="noConversion"/>
  </si>
  <si>
    <t>Title_2_3_RebarCheck_Cmax</t>
    <phoneticPr fontId="29" type="noConversion"/>
  </si>
  <si>
    <r>
      <t>2.3</t>
    </r>
    <r>
      <rPr>
        <sz val="9"/>
        <color indexed="8"/>
        <rFont val="맑은 고딕"/>
        <family val="3"/>
        <charset val="129"/>
      </rPr>
      <t xml:space="preserve"> 극한한계상태에서의 최대중립축 깊이(Cmax)</t>
    </r>
    <phoneticPr fontId="29" type="noConversion"/>
  </si>
  <si>
    <t>3.3 극한한계상태에서의 최대중립축 깊이(Cmax)</t>
    <phoneticPr fontId="29" type="noConversion"/>
  </si>
  <si>
    <t>Title_3_3_RebarCheck_Cmax</t>
    <phoneticPr fontId="29" type="noConversion"/>
  </si>
  <si>
    <r>
      <t>3.</t>
    </r>
    <r>
      <rPr>
        <sz val="9"/>
        <color indexed="8"/>
        <rFont val="맑은 고딕"/>
        <family val="3"/>
        <charset val="129"/>
      </rPr>
      <t>3</t>
    </r>
    <r>
      <rPr>
        <sz val="9"/>
        <color indexed="8"/>
        <rFont val="맑은 고딕"/>
        <family val="3"/>
        <charset val="129"/>
      </rPr>
      <t xml:space="preserve"> 작용전단력에 의해 종방향 철근에 발생하는 추가인장력 검토</t>
    </r>
    <phoneticPr fontId="29" type="noConversion"/>
  </si>
  <si>
    <r>
      <t>5.</t>
    </r>
    <r>
      <rPr>
        <sz val="9"/>
        <color indexed="8"/>
        <rFont val="맑은 고딕"/>
        <family val="3"/>
        <charset val="129"/>
      </rPr>
      <t>3</t>
    </r>
    <r>
      <rPr>
        <sz val="9"/>
        <color indexed="8"/>
        <rFont val="맑은 고딕"/>
        <family val="3"/>
        <charset val="129"/>
      </rPr>
      <t xml:space="preserve"> 작용전단력에 의해 종방향 철근에 발생하는 추가인장력 검토</t>
    </r>
    <phoneticPr fontId="29" type="noConversion"/>
  </si>
  <si>
    <t>Title_3_3_Shear_Rebar_AddTension_Check</t>
    <phoneticPr fontId="29" type="noConversion"/>
  </si>
  <si>
    <t>Title_5_3_Shear_Rebar_AddTension_Check</t>
    <phoneticPr fontId="29" type="noConversion"/>
  </si>
  <si>
    <r>
      <t>2.5</t>
    </r>
    <r>
      <rPr>
        <sz val="9"/>
        <color indexed="8"/>
        <rFont val="맑은 고딕"/>
        <family val="3"/>
        <charset val="129"/>
      </rPr>
      <t xml:space="preserve"> 배력철근</t>
    </r>
    <r>
      <rPr>
        <sz val="9"/>
        <color indexed="8"/>
        <rFont val="맑은 고딕"/>
        <family val="3"/>
        <charset val="129"/>
      </rPr>
      <t xml:space="preserve"> 검토</t>
    </r>
    <phoneticPr fontId="4" type="noConversion"/>
  </si>
  <si>
    <t>1) 사용철근량</t>
    <phoneticPr fontId="4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</si>
  <si>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s,str</t>
    </r>
    <phoneticPr fontId="4" type="noConversion"/>
  </si>
  <si>
    <t>D25@250</t>
    <phoneticPr fontId="4" type="noConversion"/>
  </si>
  <si>
    <t>2) 최소 배력철근 (1방향 슬래브)</t>
    <phoneticPr fontId="4" type="noConversion"/>
  </si>
  <si>
    <r>
      <t>0.2A</t>
    </r>
    <r>
      <rPr>
        <vertAlign val="subscript"/>
        <sz val="9"/>
        <color indexed="8"/>
        <rFont val="맑은 고딕"/>
        <family val="3"/>
        <charset val="129"/>
      </rPr>
      <t>s</t>
    </r>
    <phoneticPr fontId="4" type="noConversion"/>
  </si>
  <si>
    <r>
      <t>mm</t>
    </r>
    <r>
      <rPr>
        <vertAlign val="superscript"/>
        <sz val="9"/>
        <color indexed="8"/>
        <rFont val="맑은 고딕"/>
        <family val="3"/>
        <charset val="129"/>
      </rPr>
      <t>2</t>
    </r>
    <phoneticPr fontId="4" type="noConversion"/>
  </si>
  <si>
    <t>3) 배력철근 간격</t>
    <phoneticPr fontId="4" type="noConversion"/>
  </si>
  <si>
    <r>
      <t>S</t>
    </r>
    <r>
      <rPr>
        <vertAlign val="subscript"/>
        <sz val="9"/>
        <color indexed="8"/>
        <rFont val="맑은 고딕"/>
        <family val="3"/>
        <charset val="129"/>
      </rPr>
      <t>used</t>
    </r>
    <phoneticPr fontId="4" type="noConversion"/>
  </si>
  <si>
    <t>min[3h, 400]</t>
    <phoneticPr fontId="4" type="noConversion"/>
  </si>
  <si>
    <t>4) 필요철근량</t>
    <phoneticPr fontId="4" type="noConversion"/>
  </si>
  <si>
    <t>5) 건조수축 및 온도 철근</t>
    <phoneticPr fontId="4" type="noConversion"/>
  </si>
  <si>
    <r>
      <t>0.75A</t>
    </r>
    <r>
      <rPr>
        <vertAlign val="subscript"/>
        <sz val="9"/>
        <color indexed="8"/>
        <rFont val="맑은 고딕"/>
        <family val="3"/>
        <charset val="129"/>
      </rPr>
      <t>g</t>
    </r>
    <r>
      <rPr>
        <sz val="9"/>
        <color indexed="8"/>
        <rFont val="맑은 고딕"/>
        <family val="3"/>
        <charset val="129"/>
      </rPr>
      <t>/f</t>
    </r>
    <r>
      <rPr>
        <vertAlign val="subscript"/>
        <sz val="9"/>
        <color indexed="8"/>
        <rFont val="맑은 고딕"/>
        <family val="3"/>
        <charset val="129"/>
      </rPr>
      <t>y</t>
    </r>
    <phoneticPr fontId="4" type="noConversion"/>
  </si>
  <si>
    <t>상부 :</t>
    <phoneticPr fontId="4" type="noConversion"/>
  </si>
  <si>
    <t>하부 :</t>
    <phoneticPr fontId="4" type="noConversion"/>
  </si>
  <si>
    <r>
      <t>3.5</t>
    </r>
    <r>
      <rPr>
        <sz val="9"/>
        <color indexed="8"/>
        <rFont val="맑은 고딕"/>
        <family val="3"/>
        <charset val="129"/>
      </rPr>
      <t xml:space="preserve"> 배력철근</t>
    </r>
    <r>
      <rPr>
        <sz val="9"/>
        <color indexed="8"/>
        <rFont val="맑은 고딕"/>
        <family val="3"/>
        <charset val="129"/>
      </rPr>
      <t xml:space="preserve"> 검토</t>
    </r>
    <phoneticPr fontId="4" type="noConversion"/>
  </si>
  <si>
    <t>Title_2_5_DistributionRbar</t>
    <phoneticPr fontId="4" type="noConversion"/>
  </si>
  <si>
    <t>Title_3_5_DistributionRbar</t>
    <phoneticPr fontId="4" type="noConversion"/>
  </si>
  <si>
    <t>DistributionRbarStrength_Check</t>
    <phoneticPr fontId="4" type="noConversion"/>
  </si>
  <si>
    <r>
      <t>0.8f</t>
    </r>
    <r>
      <rPr>
        <vertAlign val="subscript"/>
        <sz val="9"/>
        <color indexed="8"/>
        <rFont val="맑은 고딕"/>
        <family val="3"/>
        <charset val="129"/>
      </rPr>
      <t>y</t>
    </r>
    <phoneticPr fontId="4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</si>
  <si>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s,use</t>
    </r>
    <r>
      <rPr>
        <sz val="9"/>
        <color indexed="8"/>
        <rFont val="맑은 고딕"/>
        <family val="3"/>
        <charset val="129"/>
      </rPr>
      <t xml:space="preserve"> × min [1750/√ln, </t>
    </r>
    <r>
      <rPr>
        <sz val="9"/>
        <color indexed="8"/>
        <rFont val="맑은 고딕"/>
        <family val="3"/>
        <charset val="129"/>
      </rPr>
      <t>0.5</t>
    </r>
    <r>
      <rPr>
        <sz val="9"/>
        <color indexed="8"/>
        <rFont val="맑은 고딕"/>
        <family val="3"/>
        <charset val="129"/>
      </rPr>
      <t>]</t>
    </r>
    <phoneticPr fontId="4" type="noConversion"/>
  </si>
  <si>
    <r>
      <t>(E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/E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)ㆍ</t>
    </r>
    <r>
      <rPr>
        <sz val="9"/>
        <color indexed="8"/>
        <rFont val="맑은 고딕"/>
        <family val="3"/>
        <charset val="129"/>
      </rPr>
      <t>M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/z</t>
    </r>
    <r>
      <rPr>
        <vertAlign val="subscript"/>
        <sz val="9"/>
        <color indexed="8"/>
        <rFont val="맑은 고딕"/>
        <family val="3"/>
        <charset val="129"/>
      </rPr>
      <t>s</t>
    </r>
    <phoneticPr fontId="29" type="noConversion"/>
  </si>
  <si>
    <r>
      <t>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ㆍC</t>
    </r>
    <r>
      <rPr>
        <vertAlign val="subscript"/>
        <sz val="9"/>
        <color indexed="8"/>
        <rFont val="맑은 고딕"/>
        <family val="3"/>
        <charset val="129"/>
      </rPr>
      <t>crack</t>
    </r>
    <r>
      <rPr>
        <vertAlign val="superscript"/>
        <sz val="9"/>
        <color indexed="8"/>
        <rFont val="맑은 고딕"/>
        <family val="3"/>
        <charset val="129"/>
      </rPr>
      <t>3</t>
    </r>
    <r>
      <rPr>
        <sz val="9"/>
        <color indexed="8"/>
        <rFont val="맑은 고딕"/>
        <family val="3"/>
        <charset val="129"/>
      </rPr>
      <t>/3 + (E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/E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)ㆍA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ㆍ(d-C</t>
    </r>
    <r>
      <rPr>
        <vertAlign val="subscript"/>
        <sz val="9"/>
        <color indexed="8"/>
        <rFont val="맑은 고딕"/>
        <family val="3"/>
        <charset val="129"/>
      </rPr>
      <t>crack</t>
    </r>
    <r>
      <rPr>
        <sz val="9"/>
        <color indexed="8"/>
        <rFont val="맑은 고딕"/>
        <family val="3"/>
        <charset val="129"/>
      </rPr>
      <t>)</t>
    </r>
    <r>
      <rPr>
        <vertAlign val="superscript"/>
        <sz val="9"/>
        <color indexed="8"/>
        <rFont val="맑은 고딕"/>
        <family val="3"/>
        <charset val="129"/>
      </rPr>
      <t>2</t>
    </r>
    <phoneticPr fontId="29" type="noConversion"/>
  </si>
  <si>
    <r>
      <t>(M</t>
    </r>
    <r>
      <rPr>
        <vertAlign val="subscript"/>
        <sz val="9"/>
        <color indexed="8"/>
        <rFont val="맑은 고딕"/>
        <family val="3"/>
        <charset val="129"/>
      </rPr>
      <t>n</t>
    </r>
    <r>
      <rPr>
        <sz val="9"/>
        <color indexed="8"/>
        <rFont val="맑은 고딕"/>
        <family val="3"/>
        <charset val="129"/>
      </rPr>
      <t>-M</t>
    </r>
    <r>
      <rPr>
        <vertAlign val="subscript"/>
        <sz val="9"/>
        <color indexed="8"/>
        <rFont val="맑은 고딕"/>
        <family val="3"/>
        <charset val="129"/>
      </rPr>
      <t>u</t>
    </r>
    <r>
      <rPr>
        <sz val="9"/>
        <color indexed="8"/>
        <rFont val="맑은 고딕"/>
        <family val="3"/>
        <charset val="129"/>
      </rPr>
      <t>)/z</t>
    </r>
    <phoneticPr fontId="4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</si>
  <si>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 (kN</t>
    </r>
    <r>
      <rPr>
        <sz val="9"/>
        <color indexed="8"/>
        <rFont val="맑은 고딕"/>
        <family val="3"/>
        <charset val="129"/>
      </rPr>
      <t>.m</t>
    </r>
    <r>
      <rPr>
        <sz val="9"/>
        <color indexed="8"/>
        <rFont val="맑은 고딕"/>
        <family val="3"/>
        <charset val="129"/>
      </rPr>
      <t>)</t>
    </r>
    <phoneticPr fontId="45" type="noConversion"/>
  </si>
  <si>
    <t>6.단면설계(35_I)</t>
    <phoneticPr fontId="4" type="noConversion"/>
  </si>
  <si>
    <t>Title_for_Rating</t>
    <phoneticPr fontId="4" type="noConversion"/>
  </si>
  <si>
    <r>
      <rPr>
        <vertAlign val="subscript"/>
        <sz val="9"/>
        <color indexed="8"/>
        <rFont val="맑은 고딕"/>
        <family val="3"/>
        <charset val="129"/>
      </rPr>
      <t>use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 xml:space="preserve"> (mm</t>
    </r>
    <r>
      <rPr>
        <vertAlign val="superscript"/>
        <sz val="9"/>
        <color indexed="8"/>
        <rFont val="맑은 고딕"/>
        <family val="3"/>
        <charset val="129"/>
      </rPr>
      <t>2</t>
    </r>
    <r>
      <rPr>
        <sz val="9"/>
        <color indexed="8"/>
        <rFont val="맑은 고딕"/>
        <family val="3"/>
        <charset val="129"/>
      </rPr>
      <t>)</t>
    </r>
    <r>
      <rPr>
        <sz val="9"/>
        <color indexed="8"/>
        <rFont val="맑은 고딕"/>
        <family val="3"/>
        <charset val="129"/>
      </rPr>
      <t/>
    </r>
    <phoneticPr fontId="45" type="noConversion"/>
  </si>
  <si>
    <t>KSCE-LSD15</t>
    <phoneticPr fontId="31" type="noConversion"/>
  </si>
  <si>
    <t>Design Code</t>
    <phoneticPr fontId="4" type="noConversion"/>
  </si>
  <si>
    <t xml:space="preserve">콘크리트 강도에 따른 응력-변형률 곡선 계수 </t>
    <phoneticPr fontId="29" type="noConversion"/>
  </si>
  <si>
    <t xml:space="preserve">2.2 최소철근량 검토 </t>
    <phoneticPr fontId="29" type="noConversion"/>
  </si>
  <si>
    <t xml:space="preserve">3.2 최소철근량 검토 </t>
    <phoneticPr fontId="29" type="noConversion"/>
  </si>
  <si>
    <t xml:space="preserve">2.1 철근 인장응력 검토 </t>
    <phoneticPr fontId="29" type="noConversion"/>
  </si>
  <si>
    <t xml:space="preserve">3.1 철근 인장응력 검토 </t>
    <phoneticPr fontId="29" type="noConversion"/>
  </si>
  <si>
    <t>DesignCodeTitle</t>
    <phoneticPr fontId="4" type="noConversion"/>
  </si>
  <si>
    <t>DgnCode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</si>
</sst>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176" formatCode="0.0_ "/>
    <numFmt numFmtId="177" formatCode="0.00_ "/>
    <numFmt numFmtId="178" formatCode="0.000_ "/>
    <numFmt numFmtId="179" formatCode="0.000_);[Red]\(0.000\)"/>
    <numFmt numFmtId="180" formatCode="0_ "/>
    <numFmt numFmtId="181" formatCode="0.00000_ "/>
    <numFmt numFmtId="182" formatCode="0.0000_ "/>
    <numFmt numFmtId="183" formatCode="0.00\ &quot;mm&quot;"/>
    <numFmt numFmtId="184" formatCode="0.00&quot;MPa&quot;"/>
    <numFmt numFmtId="185" formatCode="0.00\ &quot;kN·m&quot;"/>
    <numFmt numFmtId="186" formatCode="0.00000_);[Red]\(0.00000\)"/>
    <numFmt numFmtId="187" formatCode="0.000\ &quot;mm²&quot;"/>
    <numFmt numFmtId="188" formatCode="0.0"/>
    <numFmt numFmtId="189" formatCode="0.000"/>
    <numFmt numFmtId="190" formatCode="0.00\ &quot;mm²&quot;"/>
    <numFmt numFmtId="191" formatCode="0.0000E+00"/>
    <numFmt numFmtId="192" formatCode="0.0000"/>
    <numFmt numFmtId="193" formatCode="0.0000000_ "/>
    <numFmt numFmtId="194" formatCode="0.00000"/>
  </numFmts>
  <fonts count="98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9"/>
      <name val="돋움"/>
      <family val="3"/>
      <charset val="129"/>
    </font>
    <font>
      <sz val="9"/>
      <name val="Times New Roman"/>
      <family val="1"/>
    </font>
    <font>
      <sz val="8"/>
      <name val="돋움"/>
      <family val="3"/>
      <charset val="129"/>
    </font>
    <font>
      <b/>
      <sz val="9"/>
      <name val="돋움"/>
      <family val="3"/>
      <charset val="129"/>
    </font>
    <font>
      <b/>
      <sz val="9"/>
      <name val="Times New Roman"/>
      <family val="1"/>
    </font>
    <font>
      <b/>
      <sz val="10"/>
      <name val="돋움"/>
      <family val="3"/>
      <charset val="129"/>
    </font>
    <font>
      <b/>
      <sz val="9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color indexed="8"/>
      <name val="맑은 고딕"/>
      <family val="3"/>
      <charset val="129"/>
    </font>
    <font>
      <vertAlign val="subscript"/>
      <sz val="9"/>
      <color indexed="8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color indexed="10"/>
      <name val="맑은 고딕"/>
      <family val="3"/>
      <charset val="129"/>
    </font>
    <font>
      <b/>
      <sz val="9"/>
      <color indexed="10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color indexed="10"/>
      <name val="맑은 고딕"/>
      <family val="3"/>
      <charset val="129"/>
    </font>
    <font>
      <vertAlign val="subscript"/>
      <sz val="9"/>
      <name val="맑은 고딕"/>
      <family val="3"/>
      <charset val="129"/>
    </font>
    <font>
      <vertAlign val="superscript"/>
      <sz val="9"/>
      <color indexed="8"/>
      <name val="맑은 고딕"/>
      <family val="3"/>
      <charset val="129"/>
    </font>
    <font>
      <b/>
      <sz val="9"/>
      <name val="맑은 고딕"/>
      <family val="3"/>
      <charset val="129"/>
    </font>
    <font>
      <sz val="9"/>
      <name val="굴림체"/>
      <family val="3"/>
      <charset val="129"/>
    </font>
    <font>
      <sz val="9"/>
      <color indexed="8"/>
      <name val="맑은 고딕"/>
      <family val="3"/>
      <charset val="129"/>
    </font>
    <font>
      <sz val="9"/>
      <name val="맑은 고딕"/>
      <family val="3"/>
      <charset val="129"/>
    </font>
    <font>
      <b/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8"/>
      <name val="Arial"/>
      <family val="2"/>
    </font>
    <font>
      <b/>
      <sz val="9"/>
      <color indexed="12"/>
      <name val="맑은 고딕"/>
      <family val="3"/>
      <charset val="129"/>
    </font>
    <font>
      <vertAlign val="subscript"/>
      <sz val="9"/>
      <color indexed="8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10"/>
      <color indexed="8"/>
      <name val="돋움"/>
      <family val="3"/>
      <charset val="129"/>
    </font>
    <font>
      <b/>
      <sz val="30"/>
      <name val="HY견고딕"/>
      <family val="1"/>
      <charset val="129"/>
    </font>
    <font>
      <b/>
      <sz val="13"/>
      <name val="HY견고딕"/>
      <family val="1"/>
      <charset val="129"/>
    </font>
    <font>
      <b/>
      <sz val="12"/>
      <name val="돋움"/>
      <family val="3"/>
      <charset val="129"/>
    </font>
    <font>
      <b/>
      <sz val="20"/>
      <name val="HY견고딕"/>
      <family val="1"/>
      <charset val="129"/>
    </font>
    <font>
      <b/>
      <sz val="18"/>
      <name val="HY견고딕"/>
      <family val="1"/>
      <charset val="129"/>
    </font>
    <font>
      <sz val="8"/>
      <name val="돋움"/>
      <family val="3"/>
      <charset val="129"/>
    </font>
    <font>
      <sz val="8"/>
      <name val="맑은 고딕"/>
      <family val="3"/>
      <charset val="129"/>
    </font>
    <font>
      <vertAlign val="superscript"/>
      <sz val="9"/>
      <name val="맑은 고딕"/>
      <family val="3"/>
      <charset val="129"/>
    </font>
    <font>
      <sz val="8"/>
      <name val="돋움"/>
      <family val="3"/>
      <charset val="129"/>
    </font>
    <font>
      <sz val="8"/>
      <name val="돋움"/>
      <family val="3"/>
      <charset val="129"/>
    </font>
    <font>
      <sz val="9"/>
      <color indexed="8"/>
      <name val="돋움"/>
      <family val="3"/>
      <charset val="129"/>
    </font>
    <font>
      <sz val="8"/>
      <name val="맑은 고딕"/>
      <family val="3"/>
      <charset val="129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b/>
      <vertAlign val="subscript"/>
      <sz val="9"/>
      <color indexed="8"/>
      <name val="맑은 고딕"/>
      <family val="3"/>
      <charset val="129"/>
    </font>
    <font>
      <b/>
      <vertAlign val="superscript"/>
      <sz val="9"/>
      <color indexed="8"/>
      <name val="맑은 고딕"/>
      <family val="3"/>
      <charset val="129"/>
    </font>
    <font>
      <sz val="8"/>
      <name val="맑은 고딕"/>
      <family val="3"/>
      <charset val="129"/>
    </font>
    <font>
      <vertAlign val="superscript"/>
      <sz val="8"/>
      <name val="맑은 고딕"/>
      <family val="3"/>
      <charset val="129"/>
    </font>
    <font>
      <sz val="8"/>
      <name val="맑은 고딕"/>
      <family val="3"/>
      <charset val="129"/>
    </font>
    <font>
      <sz val="8"/>
      <name val="돋움"/>
      <family val="3"/>
      <charset val="129"/>
    </font>
    <font>
      <sz val="8"/>
      <name val="돋움"/>
      <family val="3"/>
      <charset val="129"/>
    </font>
    <font>
      <sz val="10"/>
      <name val="돋움"/>
      <family val="3"/>
      <charset val="129"/>
    </font>
    <font>
      <sz val="11"/>
      <name val="돋움"/>
      <family val="3"/>
      <charset val="129"/>
    </font>
    <font>
      <sz val="9"/>
      <color indexed="8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10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12"/>
      <name val="맑은 고딕"/>
      <family val="3"/>
      <charset val="129"/>
    </font>
    <font>
      <b/>
      <sz val="9"/>
      <color indexed="12"/>
      <name val="맑은 고딕"/>
      <family val="3"/>
      <charset val="129"/>
    </font>
    <font>
      <b/>
      <sz val="9"/>
      <name val="맑은 고딕"/>
      <family val="3"/>
      <charset val="129"/>
    </font>
    <font>
      <b/>
      <sz val="9"/>
      <color indexed="30"/>
      <name val="맑은 고딕"/>
      <family val="3"/>
      <charset val="129"/>
    </font>
    <font>
      <sz val="9"/>
      <color indexed="30"/>
      <name val="맑은 고딕"/>
      <family val="3"/>
      <charset val="129"/>
    </font>
    <font>
      <vertAlign val="subscript"/>
      <sz val="9"/>
      <name val="맑은 고딕"/>
      <family val="3"/>
      <charset val="129"/>
    </font>
    <font>
      <b/>
      <sz val="9"/>
      <color indexed="30"/>
      <name val="맑은 고딕"/>
      <family val="3"/>
      <charset val="129"/>
    </font>
    <font>
      <sz val="9"/>
      <color indexed="12"/>
      <name val="돋움"/>
      <family val="3"/>
      <charset val="129"/>
    </font>
    <font>
      <b/>
      <sz val="9"/>
      <color indexed="12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b/>
      <sz val="9"/>
      <color indexed="8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color indexed="8"/>
      <name val="맑은 고딕"/>
      <family val="3"/>
      <charset val="129"/>
    </font>
    <font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b/>
      <sz val="9"/>
      <color indexed="12"/>
      <name val="맑은 고딕"/>
      <family val="3"/>
      <charset val="129"/>
    </font>
    <font>
      <vertAlign val="subscript"/>
      <sz val="11"/>
      <color indexed="8"/>
      <name val="맑은 고딕"/>
      <family val="3"/>
      <charset val="129"/>
    </font>
    <font>
      <sz val="9"/>
      <name val="맑은 고딕"/>
      <family val="3"/>
      <charset val="129"/>
    </font>
    <font>
      <sz val="11"/>
      <color theme="1"/>
      <name val="돋움"/>
      <family val="3"/>
      <charset val="129"/>
    </font>
    <font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Arial"/>
      <family val="2"/>
    </font>
    <font>
      <u/>
      <sz val="11"/>
      <color theme="10"/>
      <name val="돋움"/>
      <family val="3"/>
      <charset val="129"/>
    </font>
    <font>
      <u/>
      <sz val="11"/>
      <color theme="10"/>
      <name val="맑은 고딕"/>
      <family val="3"/>
      <charset val="129"/>
    </font>
    <font>
      <sz val="9"/>
      <name val="맑은 고딕"/>
      <family val="3"/>
      <charset val="129"/>
      <scheme val="major"/>
    </font>
    <font>
      <sz val="9"/>
      <color indexed="8"/>
      <name val="맑은 고딕"/>
      <family val="3"/>
      <charset val="129"/>
      <scheme val="major"/>
    </font>
    <font>
      <sz val="9"/>
      <color theme="1"/>
      <name val="맑은 고딕"/>
      <family val="3"/>
      <charset val="129"/>
      <scheme val="major"/>
    </font>
    <font>
      <sz val="9"/>
      <color indexed="10"/>
      <name val="맑은 고딕"/>
      <family val="3"/>
      <charset val="129"/>
      <scheme val="major"/>
    </font>
    <font>
      <b/>
      <sz val="9"/>
      <color indexed="12"/>
      <name val="맑은 고딕"/>
      <family val="3"/>
      <charset val="129"/>
      <scheme val="major"/>
    </font>
    <font>
      <b/>
      <sz val="15"/>
      <color rgb="FF0070C0"/>
      <name val="맑은 고딕"/>
      <family val="3"/>
      <charset val="129"/>
    </font>
    <font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</fills>
  <borders count="52">
    <border>
      <left/>
      <right/>
      <top/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967">
    <xf numFmtId="0" fontId="0" fillId="0" borderId="0"/>
    <xf numFmtId="0" fontId="3" fillId="0" borderId="0">
      <alignment horizontal="center" vertical="center"/>
    </xf>
    <xf numFmtId="0" fontId="36" fillId="0" borderId="0">
      <alignment horizontal="center" vertical="center"/>
    </xf>
    <xf numFmtId="0" fontId="37" fillId="0" borderId="0">
      <alignment horizontal="left" vertical="center"/>
    </xf>
    <xf numFmtId="0" fontId="38" fillId="0" borderId="0">
      <alignment horizontal="left" vertical="center"/>
    </xf>
    <xf numFmtId="0" fontId="7" fillId="0" borderId="0">
      <alignment horizontal="left" vertical="center"/>
    </xf>
    <xf numFmtId="0" fontId="5" fillId="0" borderId="0">
      <alignment horizontal="left" vertical="center"/>
    </xf>
    <xf numFmtId="0" fontId="39" fillId="0" borderId="0">
      <alignment horizontal="center" vertical="center"/>
    </xf>
    <xf numFmtId="0" fontId="2" fillId="0" borderId="0">
      <alignment horizontal="left" vertical="center"/>
    </xf>
    <xf numFmtId="0" fontId="2" fillId="0" borderId="0">
      <alignment horizontal="center" vertical="center"/>
    </xf>
    <xf numFmtId="0" fontId="40" fillId="0" borderId="0">
      <alignment horizontal="center" vertical="center"/>
    </xf>
    <xf numFmtId="0" fontId="6" fillId="0" borderId="0">
      <alignment horizontal="left" vertical="center"/>
    </xf>
    <xf numFmtId="0" fontId="3" fillId="0" borderId="0">
      <alignment horizontal="center" vertical="center"/>
    </xf>
    <xf numFmtId="0" fontId="3" fillId="0" borderId="0">
      <alignment horizontal="left" vertical="center"/>
    </xf>
    <xf numFmtId="0" fontId="3" fillId="0" borderId="0">
      <alignment horizontal="right" vertical="center"/>
    </xf>
    <xf numFmtId="0" fontId="6" fillId="2" borderId="0">
      <alignment horizontal="center" vertical="center"/>
    </xf>
    <xf numFmtId="178" fontId="86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1" fillId="0" borderId="0"/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7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8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7" fillId="0" borderId="0">
      <alignment vertical="center"/>
    </xf>
    <xf numFmtId="0" fontId="87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1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5" fillId="0" borderId="0">
      <alignment vertical="center"/>
    </xf>
    <xf numFmtId="0" fontId="89" fillId="0" borderId="0" applyNumberFormat="0" applyFill="0" applyBorder="0" applyAlignment="0" applyProtection="0">
      <alignment vertical="top"/>
      <protection locked="0"/>
    </xf>
    <xf numFmtId="0" fontId="90" fillId="0" borderId="0" applyNumberFormat="0" applyFill="0" applyBorder="0" applyAlignment="0" applyProtection="0">
      <alignment vertical="top"/>
      <protection locked="0"/>
    </xf>
  </cellStyleXfs>
  <cellXfs count="713">
    <xf numFmtId="0" fontId="0" fillId="0" borderId="0" xfId="0"/>
    <xf numFmtId="0" fontId="8" fillId="0" borderId="0" xfId="1122" applyFont="1">
      <alignment vertical="center"/>
    </xf>
    <xf numFmtId="0" fontId="9" fillId="0" borderId="0" xfId="1122" applyFont="1">
      <alignment vertical="center"/>
    </xf>
    <xf numFmtId="0" fontId="11" fillId="0" borderId="0" xfId="1122" applyFont="1" applyAlignment="1">
      <alignment horizontal="center" vertical="center"/>
    </xf>
    <xf numFmtId="0" fontId="9" fillId="0" borderId="0" xfId="1122" applyFont="1" applyFill="1">
      <alignment vertical="center"/>
    </xf>
    <xf numFmtId="0" fontId="10" fillId="0" borderId="0" xfId="1122" applyFont="1" applyFill="1">
      <alignment vertical="center"/>
    </xf>
    <xf numFmtId="0" fontId="14" fillId="0" borderId="0" xfId="1122" quotePrefix="1" applyFont="1" applyFill="1" applyAlignment="1">
      <alignment horizontal="center" vertical="center"/>
    </xf>
    <xf numFmtId="0" fontId="15" fillId="0" borderId="0" xfId="1378" quotePrefix="1" applyFont="1" applyAlignment="1">
      <alignment horizontal="center" vertical="center"/>
    </xf>
    <xf numFmtId="0" fontId="10" fillId="0" borderId="0" xfId="1122" applyFont="1">
      <alignment vertical="center"/>
    </xf>
    <xf numFmtId="0" fontId="18" fillId="0" borderId="0" xfId="1122" applyFont="1">
      <alignment vertical="center"/>
    </xf>
    <xf numFmtId="0" fontId="18" fillId="0" borderId="0" xfId="1122" applyFont="1" applyFill="1">
      <alignment vertical="center"/>
    </xf>
    <xf numFmtId="0" fontId="19" fillId="0" borderId="0" xfId="2283" quotePrefix="1" applyFont="1" applyFill="1" applyBorder="1" applyAlignment="1">
      <alignment vertical="center"/>
    </xf>
    <xf numFmtId="0" fontId="19" fillId="0" borderId="0" xfId="1122" applyFont="1" applyFill="1">
      <alignment vertical="center"/>
    </xf>
    <xf numFmtId="0" fontId="12" fillId="0" borderId="0" xfId="1608" applyFont="1" applyAlignment="1">
      <alignment horizontal="center" vertical="center"/>
    </xf>
    <xf numFmtId="0" fontId="17" fillId="0" borderId="0" xfId="1122" applyFont="1" applyAlignment="1">
      <alignment horizontal="center" vertical="center"/>
    </xf>
    <xf numFmtId="0" fontId="18" fillId="0" borderId="0" xfId="1122" applyFont="1" applyAlignment="1">
      <alignment horizontal="center" vertical="center"/>
    </xf>
    <xf numFmtId="0" fontId="18" fillId="0" borderId="0" xfId="1122" applyFont="1" applyFill="1" applyAlignment="1">
      <alignment horizontal="center" vertical="center"/>
    </xf>
    <xf numFmtId="0" fontId="15" fillId="0" borderId="0" xfId="1122" applyFont="1" applyFill="1">
      <alignment vertical="center"/>
    </xf>
    <xf numFmtId="0" fontId="16" fillId="0" borderId="0" xfId="1122" applyFont="1" applyFill="1">
      <alignment vertical="center"/>
    </xf>
    <xf numFmtId="0" fontId="14" fillId="0" borderId="0" xfId="1122" applyFont="1" applyFill="1">
      <alignment vertical="center"/>
    </xf>
    <xf numFmtId="0" fontId="22" fillId="0" borderId="0" xfId="1122" applyFont="1" applyFill="1">
      <alignment vertical="center"/>
    </xf>
    <xf numFmtId="0" fontId="19" fillId="0" borderId="0" xfId="1122" applyFont="1" applyFill="1" applyAlignment="1">
      <alignment horizontal="center" vertical="center"/>
    </xf>
    <xf numFmtId="0" fontId="15" fillId="0" borderId="0" xfId="1122" applyFont="1" applyFill="1" applyAlignment="1">
      <alignment horizontal="center" vertical="center"/>
    </xf>
    <xf numFmtId="0" fontId="28" fillId="0" borderId="0" xfId="1122" applyFont="1" applyBorder="1">
      <alignment vertical="center"/>
    </xf>
    <xf numFmtId="0" fontId="24" fillId="0" borderId="0" xfId="1122" applyFont="1" applyBorder="1">
      <alignment vertical="center"/>
    </xf>
    <xf numFmtId="0" fontId="26" fillId="0" borderId="0" xfId="580" applyFont="1" applyBorder="1">
      <alignment vertical="center"/>
    </xf>
    <xf numFmtId="0" fontId="25" fillId="0" borderId="0" xfId="580" applyFont="1" applyBorder="1">
      <alignment vertical="center"/>
    </xf>
    <xf numFmtId="0" fontId="25" fillId="0" borderId="1" xfId="13" applyFont="1" applyBorder="1" applyAlignment="1">
      <alignment horizontal="center" vertical="center"/>
    </xf>
    <xf numFmtId="0" fontId="25" fillId="0" borderId="1" xfId="12" quotePrefix="1" applyFont="1" applyBorder="1">
      <alignment horizontal="center" vertical="center"/>
    </xf>
    <xf numFmtId="0" fontId="25" fillId="0" borderId="2" xfId="13" applyFont="1" applyBorder="1" applyAlignment="1">
      <alignment horizontal="center" vertical="center"/>
    </xf>
    <xf numFmtId="0" fontId="25" fillId="0" borderId="2" xfId="12" quotePrefix="1" applyFont="1" applyBorder="1">
      <alignment horizontal="center" vertical="center"/>
    </xf>
    <xf numFmtId="0" fontId="25" fillId="0" borderId="3" xfId="12" quotePrefix="1" applyFont="1" applyBorder="1">
      <alignment horizontal="center" vertical="center"/>
    </xf>
    <xf numFmtId="0" fontId="25" fillId="0" borderId="4" xfId="13" applyFont="1" applyBorder="1" applyAlignment="1">
      <alignment horizontal="center" vertical="center"/>
    </xf>
    <xf numFmtId="0" fontId="25" fillId="0" borderId="4" xfId="12" quotePrefix="1" applyFont="1" applyBorder="1">
      <alignment horizontal="center" vertical="center"/>
    </xf>
    <xf numFmtId="0" fontId="25" fillId="0" borderId="5" xfId="13" applyFont="1" applyBorder="1" applyAlignment="1">
      <alignment horizontal="center" vertical="center"/>
    </xf>
    <xf numFmtId="0" fontId="25" fillId="0" borderId="5" xfId="12" quotePrefix="1" applyFont="1" applyBorder="1">
      <alignment horizontal="center" vertical="center"/>
    </xf>
    <xf numFmtId="0" fontId="30" fillId="0" borderId="0" xfId="592" applyFont="1" applyBorder="1">
      <alignment vertical="center"/>
    </xf>
    <xf numFmtId="0" fontId="24" fillId="0" borderId="0" xfId="592" applyFont="1" applyBorder="1">
      <alignment vertical="center"/>
    </xf>
    <xf numFmtId="0" fontId="27" fillId="0" borderId="0" xfId="580" applyFont="1" applyBorder="1" applyAlignment="1">
      <alignment vertical="center"/>
    </xf>
    <xf numFmtId="0" fontId="27" fillId="0" borderId="0" xfId="580" applyFont="1" applyBorder="1" applyAlignment="1">
      <alignment horizontal="center" vertical="center"/>
    </xf>
    <xf numFmtId="0" fontId="27" fillId="0" borderId="0" xfId="580" applyFont="1" applyBorder="1">
      <alignment vertical="center"/>
    </xf>
    <xf numFmtId="0" fontId="33" fillId="0" borderId="0" xfId="580" applyFont="1" applyBorder="1" applyAlignment="1">
      <alignment vertical="center"/>
    </xf>
    <xf numFmtId="0" fontId="34" fillId="0" borderId="0" xfId="580" applyFont="1" applyBorder="1" applyAlignment="1">
      <alignment horizontal="center" vertical="center"/>
    </xf>
    <xf numFmtId="0" fontId="30" fillId="0" borderId="0" xfId="1033" applyFont="1" applyBorder="1">
      <alignment vertical="center"/>
    </xf>
    <xf numFmtId="0" fontId="24" fillId="0" borderId="0" xfId="1033" applyFont="1" applyBorder="1">
      <alignment vertical="center"/>
    </xf>
    <xf numFmtId="0" fontId="27" fillId="0" borderId="0" xfId="1033" applyFont="1" applyBorder="1">
      <alignment vertical="center"/>
    </xf>
    <xf numFmtId="0" fontId="24" fillId="0" borderId="0" xfId="1033" applyFont="1" applyBorder="1" applyAlignment="1">
      <alignment horizontal="center" vertical="center"/>
    </xf>
    <xf numFmtId="178" fontId="32" fillId="0" borderId="0" xfId="1033" quotePrefix="1" applyNumberFormat="1" applyFont="1" applyBorder="1" applyAlignment="1">
      <alignment horizontal="right" vertical="center"/>
    </xf>
    <xf numFmtId="178" fontId="32" fillId="0" borderId="0" xfId="1033" quotePrefix="1" applyNumberFormat="1" applyFont="1" applyBorder="1" applyAlignment="1">
      <alignment vertical="center"/>
    </xf>
    <xf numFmtId="178" fontId="24" fillId="0" borderId="0" xfId="1033" applyNumberFormat="1" applyFont="1" applyBorder="1">
      <alignment vertical="center"/>
    </xf>
    <xf numFmtId="181" fontId="24" fillId="0" borderId="0" xfId="1033" applyNumberFormat="1" applyFont="1" applyBorder="1">
      <alignment vertical="center"/>
    </xf>
    <xf numFmtId="0" fontId="24" fillId="0" borderId="0" xfId="1033" applyFont="1" applyFill="1" applyBorder="1">
      <alignment vertical="center"/>
    </xf>
    <xf numFmtId="0" fontId="24" fillId="0" borderId="0" xfId="1033" quotePrefix="1" applyFont="1" applyBorder="1" applyAlignment="1">
      <alignment horizontal="center" vertical="center"/>
    </xf>
    <xf numFmtId="0" fontId="24" fillId="0" borderId="0" xfId="1033" quotePrefix="1" applyFont="1" applyBorder="1">
      <alignment vertical="center"/>
    </xf>
    <xf numFmtId="0" fontId="25" fillId="0" borderId="0" xfId="1033" applyFont="1" applyBorder="1">
      <alignment vertical="center"/>
    </xf>
    <xf numFmtId="178" fontId="17" fillId="0" borderId="0" xfId="1033" applyNumberFormat="1" applyFont="1" applyBorder="1" applyAlignment="1">
      <alignment horizontal="right" vertical="center"/>
    </xf>
    <xf numFmtId="0" fontId="28" fillId="0" borderId="0" xfId="1033" applyNumberFormat="1" applyFont="1" applyBorder="1">
      <alignment vertical="center"/>
    </xf>
    <xf numFmtId="178" fontId="30" fillId="0" borderId="0" xfId="1033" applyNumberFormat="1" applyFont="1" applyBorder="1">
      <alignment vertical="center"/>
    </xf>
    <xf numFmtId="0" fontId="25" fillId="0" borderId="0" xfId="1122" applyFont="1" applyBorder="1">
      <alignment vertical="center"/>
    </xf>
    <xf numFmtId="178" fontId="25" fillId="0" borderId="0" xfId="1033" applyNumberFormat="1" applyFont="1" applyBorder="1" applyAlignment="1">
      <alignment vertical="center"/>
    </xf>
    <xf numFmtId="178" fontId="25" fillId="0" borderId="0" xfId="1033" quotePrefix="1" applyNumberFormat="1" applyFont="1" applyBorder="1" applyAlignment="1">
      <alignment vertical="center"/>
    </xf>
    <xf numFmtId="0" fontId="25" fillId="0" borderId="0" xfId="1033" applyFont="1" applyBorder="1" applyAlignment="1">
      <alignment vertical="center"/>
    </xf>
    <xf numFmtId="0" fontId="24" fillId="0" borderId="0" xfId="1033" applyFont="1" applyBorder="1" applyAlignment="1">
      <alignment vertical="center"/>
    </xf>
    <xf numFmtId="178" fontId="24" fillId="0" borderId="0" xfId="1033" quotePrefix="1" applyNumberFormat="1" applyFont="1" applyBorder="1" applyAlignment="1">
      <alignment vertical="center"/>
    </xf>
    <xf numFmtId="178" fontId="25" fillId="0" borderId="0" xfId="1033" applyNumberFormat="1" applyFont="1" applyFill="1" applyBorder="1" applyAlignment="1">
      <alignment vertical="center"/>
    </xf>
    <xf numFmtId="178" fontId="30" fillId="0" borderId="0" xfId="1033" applyNumberFormat="1" applyFont="1" applyBorder="1" applyAlignment="1">
      <alignment vertical="center"/>
    </xf>
    <xf numFmtId="179" fontId="30" fillId="0" borderId="0" xfId="580" applyNumberFormat="1" applyFont="1" applyBorder="1" applyAlignment="1">
      <alignment vertical="center"/>
    </xf>
    <xf numFmtId="0" fontId="2" fillId="0" borderId="0" xfId="1122" applyFont="1" applyBorder="1" applyAlignment="1">
      <alignment vertical="center"/>
    </xf>
    <xf numFmtId="0" fontId="23" fillId="3" borderId="0" xfId="0" applyFont="1" applyFill="1" applyAlignment="1">
      <alignment vertical="center"/>
    </xf>
    <xf numFmtId="0" fontId="22" fillId="0" borderId="0" xfId="1122" applyFont="1" applyFill="1" applyAlignment="1">
      <alignment horizontal="center" vertical="center"/>
    </xf>
    <xf numFmtId="0" fontId="17" fillId="4" borderId="0" xfId="1122" applyFont="1" applyFill="1">
      <alignment vertical="center"/>
    </xf>
    <xf numFmtId="0" fontId="60" fillId="0" borderId="0" xfId="1122" applyFont="1" applyBorder="1">
      <alignment vertical="center"/>
    </xf>
    <xf numFmtId="0" fontId="59" fillId="0" borderId="0" xfId="1122" applyFont="1" applyBorder="1">
      <alignment vertical="center"/>
    </xf>
    <xf numFmtId="0" fontId="61" fillId="0" borderId="1" xfId="13" applyFont="1" applyBorder="1" applyAlignment="1">
      <alignment horizontal="center" vertical="center"/>
    </xf>
    <xf numFmtId="0" fontId="61" fillId="0" borderId="1" xfId="12" quotePrefix="1" applyFont="1" applyBorder="1">
      <alignment horizontal="center" vertical="center"/>
    </xf>
    <xf numFmtId="0" fontId="61" fillId="0" borderId="2" xfId="13" applyFont="1" applyBorder="1" applyAlignment="1">
      <alignment horizontal="center" vertical="center"/>
    </xf>
    <xf numFmtId="0" fontId="61" fillId="0" borderId="2" xfId="12" quotePrefix="1" applyFont="1" applyBorder="1">
      <alignment horizontal="center" vertical="center"/>
    </xf>
    <xf numFmtId="0" fontId="61" fillId="0" borderId="3" xfId="12" quotePrefix="1" applyFont="1" applyBorder="1">
      <alignment horizontal="center" vertical="center"/>
    </xf>
    <xf numFmtId="0" fontId="61" fillId="0" borderId="4" xfId="13" applyFont="1" applyBorder="1" applyAlignment="1">
      <alignment horizontal="center" vertical="center"/>
    </xf>
    <xf numFmtId="0" fontId="61" fillId="0" borderId="4" xfId="12" quotePrefix="1" applyFont="1" applyBorder="1">
      <alignment horizontal="center" vertical="center"/>
    </xf>
    <xf numFmtId="0" fontId="61" fillId="0" borderId="5" xfId="13" applyFont="1" applyBorder="1" applyAlignment="1">
      <alignment horizontal="center" vertical="center"/>
    </xf>
    <xf numFmtId="0" fontId="61" fillId="0" borderId="5" xfId="12" quotePrefix="1" applyFont="1" applyBorder="1">
      <alignment horizontal="center" vertical="center"/>
    </xf>
    <xf numFmtId="0" fontId="62" fillId="0" borderId="0" xfId="1033" applyFont="1" applyBorder="1">
      <alignment vertical="center"/>
    </xf>
    <xf numFmtId="0" fontId="59" fillId="0" borderId="0" xfId="1033" applyFont="1" applyBorder="1">
      <alignment vertical="center"/>
    </xf>
    <xf numFmtId="0" fontId="61" fillId="0" borderId="0" xfId="12" quotePrefix="1" applyFont="1" applyBorder="1">
      <alignment horizontal="center" vertical="center"/>
    </xf>
    <xf numFmtId="0" fontId="59" fillId="0" borderId="0" xfId="1033" quotePrefix="1" applyFont="1" applyBorder="1">
      <alignment vertical="center"/>
    </xf>
    <xf numFmtId="0" fontId="63" fillId="0" borderId="0" xfId="1033" applyFont="1" applyBorder="1">
      <alignment vertical="center"/>
    </xf>
    <xf numFmtId="0" fontId="59" fillId="0" borderId="0" xfId="1033" applyFont="1" applyBorder="1" applyAlignment="1">
      <alignment horizontal="center" vertical="center"/>
    </xf>
    <xf numFmtId="0" fontId="63" fillId="0" borderId="0" xfId="580" applyFont="1" applyBorder="1" applyAlignment="1">
      <alignment horizontal="center" vertical="center"/>
    </xf>
    <xf numFmtId="0" fontId="9" fillId="0" borderId="0" xfId="1122" applyFont="1" applyBorder="1">
      <alignment vertical="center"/>
    </xf>
    <xf numFmtId="0" fontId="59" fillId="0" borderId="0" xfId="581" applyFont="1" applyBorder="1">
      <alignment vertical="center"/>
    </xf>
    <xf numFmtId="0" fontId="59" fillId="0" borderId="0" xfId="1033" applyFont="1" applyFill="1" applyBorder="1">
      <alignment vertical="center"/>
    </xf>
    <xf numFmtId="0" fontId="59" fillId="0" borderId="0" xfId="1033" quotePrefix="1" applyFont="1" applyBorder="1" applyAlignment="1">
      <alignment horizontal="center" vertical="center"/>
    </xf>
    <xf numFmtId="0" fontId="59" fillId="0" borderId="0" xfId="1033" quotePrefix="1" applyFont="1" applyFill="1" applyBorder="1">
      <alignment vertical="center"/>
    </xf>
    <xf numFmtId="0" fontId="61" fillId="0" borderId="0" xfId="1033" applyFont="1" applyBorder="1">
      <alignment vertical="center"/>
    </xf>
    <xf numFmtId="0" fontId="60" fillId="0" borderId="0" xfId="581" applyFont="1" applyBorder="1">
      <alignment vertical="center"/>
    </xf>
    <xf numFmtId="0" fontId="59" fillId="0" borderId="0" xfId="581" applyFont="1">
      <alignment vertical="center"/>
    </xf>
    <xf numFmtId="178" fontId="61" fillId="0" borderId="0" xfId="1033" applyNumberFormat="1" applyFont="1" applyBorder="1" applyAlignment="1">
      <alignment vertical="center"/>
    </xf>
    <xf numFmtId="178" fontId="61" fillId="0" borderId="0" xfId="1033" quotePrefix="1" applyNumberFormat="1" applyFont="1" applyBorder="1" applyAlignment="1">
      <alignment vertical="center"/>
    </xf>
    <xf numFmtId="0" fontId="61" fillId="0" borderId="0" xfId="1033" applyFont="1" applyBorder="1" applyAlignment="1">
      <alignment vertical="center"/>
    </xf>
    <xf numFmtId="0" fontId="59" fillId="0" borderId="0" xfId="1033" quotePrefix="1" applyFont="1" applyFill="1" applyBorder="1" applyAlignment="1">
      <alignment horizontal="center" vertical="center"/>
    </xf>
    <xf numFmtId="178" fontId="64" fillId="0" borderId="0" xfId="1033" applyNumberFormat="1" applyFont="1" applyBorder="1" applyAlignment="1">
      <alignment vertical="center"/>
    </xf>
    <xf numFmtId="0" fontId="63" fillId="0" borderId="0" xfId="1033" applyFont="1" applyBorder="1" applyAlignment="1">
      <alignment horizontal="center" vertical="center"/>
    </xf>
    <xf numFmtId="178" fontId="61" fillId="0" borderId="0" xfId="1033" applyNumberFormat="1" applyFont="1" applyFill="1" applyBorder="1" applyAlignment="1">
      <alignment vertical="center"/>
    </xf>
    <xf numFmtId="0" fontId="61" fillId="0" borderId="0" xfId="1033" applyFont="1" applyFill="1" applyBorder="1" applyAlignment="1">
      <alignment vertical="center"/>
    </xf>
    <xf numFmtId="0" fontId="61" fillId="0" borderId="0" xfId="8" applyFont="1" applyBorder="1">
      <alignment horizontal="left" vertical="center"/>
    </xf>
    <xf numFmtId="178" fontId="62" fillId="0" borderId="0" xfId="1033" quotePrefix="1" applyNumberFormat="1" applyFont="1" applyBorder="1" applyAlignment="1">
      <alignment vertical="center"/>
    </xf>
    <xf numFmtId="178" fontId="65" fillId="0" borderId="0" xfId="1033" quotePrefix="1" applyNumberFormat="1" applyFont="1" applyBorder="1" applyAlignment="1">
      <alignment vertical="center"/>
    </xf>
    <xf numFmtId="0" fontId="62" fillId="0" borderId="0" xfId="581" applyFont="1" applyBorder="1">
      <alignment vertical="center"/>
    </xf>
    <xf numFmtId="178" fontId="62" fillId="0" borderId="0" xfId="1033" applyNumberFormat="1" applyFont="1" applyBorder="1" applyAlignment="1">
      <alignment horizontal="right" vertical="center"/>
    </xf>
    <xf numFmtId="178" fontId="66" fillId="0" borderId="0" xfId="1033" quotePrefix="1" applyNumberFormat="1" applyFont="1" applyBorder="1" applyAlignment="1">
      <alignment vertical="center"/>
    </xf>
    <xf numFmtId="178" fontId="64" fillId="0" borderId="0" xfId="1033" quotePrefix="1" applyNumberFormat="1" applyFont="1" applyBorder="1" applyAlignment="1">
      <alignment vertical="center"/>
    </xf>
    <xf numFmtId="0" fontId="61" fillId="0" borderId="0" xfId="12" quotePrefix="1" applyFont="1" applyFill="1" applyBorder="1" applyAlignment="1">
      <alignment horizontal="center" vertical="center"/>
    </xf>
    <xf numFmtId="0" fontId="61" fillId="0" borderId="0" xfId="12" applyFont="1" applyBorder="1">
      <alignment horizontal="center" vertical="center"/>
    </xf>
    <xf numFmtId="0" fontId="66" fillId="0" borderId="0" xfId="1033" quotePrefix="1" applyFont="1" applyFill="1" applyBorder="1">
      <alignment vertical="center"/>
    </xf>
    <xf numFmtId="177" fontId="61" fillId="0" borderId="0" xfId="1033" applyNumberFormat="1" applyFont="1" applyBorder="1" applyAlignment="1">
      <alignment horizontal="center" vertical="center"/>
    </xf>
    <xf numFmtId="0" fontId="59" fillId="0" borderId="0" xfId="1033" applyFont="1" applyBorder="1" applyAlignment="1">
      <alignment horizontal="left" vertical="center"/>
    </xf>
    <xf numFmtId="178" fontId="61" fillId="0" borderId="0" xfId="1033" quotePrefix="1" applyNumberFormat="1" applyFont="1" applyBorder="1" applyAlignment="1">
      <alignment horizontal="center" vertical="center"/>
    </xf>
    <xf numFmtId="0" fontId="61" fillId="0" borderId="0" xfId="13" applyFont="1" applyFill="1" applyBorder="1" applyAlignment="1">
      <alignment vertical="center"/>
    </xf>
    <xf numFmtId="0" fontId="61" fillId="0" borderId="0" xfId="12" quotePrefix="1" applyFont="1" applyBorder="1" applyAlignment="1">
      <alignment vertical="center"/>
    </xf>
    <xf numFmtId="182" fontId="61" fillId="0" borderId="0" xfId="13" applyNumberFormat="1" applyFont="1" applyFill="1" applyBorder="1" applyAlignment="1">
      <alignment vertical="center"/>
    </xf>
    <xf numFmtId="0" fontId="61" fillId="0" borderId="0" xfId="12" quotePrefix="1" applyFont="1" applyFill="1" applyBorder="1" applyAlignment="1">
      <alignment vertical="center"/>
    </xf>
    <xf numFmtId="0" fontId="61" fillId="0" borderId="0" xfId="12" applyFont="1" applyFill="1" applyBorder="1" applyAlignment="1">
      <alignment vertical="center"/>
    </xf>
    <xf numFmtId="188" fontId="61" fillId="0" borderId="0" xfId="13" quotePrefix="1" applyNumberFormat="1" applyFont="1" applyFill="1" applyBorder="1" applyAlignment="1">
      <alignment vertical="center"/>
    </xf>
    <xf numFmtId="183" fontId="61" fillId="0" borderId="0" xfId="13" quotePrefix="1" applyNumberFormat="1" applyFont="1" applyFill="1" applyBorder="1" applyAlignment="1">
      <alignment vertical="center"/>
    </xf>
    <xf numFmtId="0" fontId="61" fillId="0" borderId="0" xfId="13" applyFont="1" applyFill="1" applyBorder="1" applyAlignment="1">
      <alignment horizontal="center" vertical="center"/>
    </xf>
    <xf numFmtId="182" fontId="61" fillId="0" borderId="0" xfId="13" applyNumberFormat="1" applyFont="1" applyFill="1" applyBorder="1" applyAlignment="1">
      <alignment horizontal="center" vertical="center"/>
    </xf>
    <xf numFmtId="0" fontId="61" fillId="0" borderId="0" xfId="13" applyFont="1" applyFill="1" applyBorder="1" applyAlignment="1">
      <alignment horizontal="left" vertical="center"/>
    </xf>
    <xf numFmtId="188" fontId="61" fillId="0" borderId="0" xfId="13" quotePrefix="1" applyNumberFormat="1" applyFont="1" applyFill="1" applyBorder="1" applyAlignment="1">
      <alignment horizontal="center" vertical="center"/>
    </xf>
    <xf numFmtId="0" fontId="61" fillId="0" borderId="0" xfId="12" quotePrefix="1" applyFont="1" applyFill="1" applyBorder="1" applyAlignment="1">
      <alignment horizontal="left" vertical="center"/>
    </xf>
    <xf numFmtId="0" fontId="61" fillId="0" borderId="0" xfId="12" applyFont="1" applyFill="1" applyBorder="1" applyAlignment="1">
      <alignment horizontal="left" vertical="center"/>
    </xf>
    <xf numFmtId="182" fontId="61" fillId="0" borderId="0" xfId="13" applyNumberFormat="1" applyFont="1" applyFill="1" applyBorder="1" applyAlignment="1">
      <alignment horizontal="left" vertical="center"/>
    </xf>
    <xf numFmtId="0" fontId="61" fillId="0" borderId="0" xfId="12" quotePrefix="1" applyFont="1" applyFill="1" applyBorder="1">
      <alignment horizontal="center" vertical="center"/>
    </xf>
    <xf numFmtId="0" fontId="61" fillId="0" borderId="0" xfId="13" applyNumberFormat="1" applyFont="1" applyFill="1" applyBorder="1">
      <alignment horizontal="left" vertical="center"/>
    </xf>
    <xf numFmtId="0" fontId="61" fillId="0" borderId="0" xfId="13" applyFont="1" applyFill="1" applyBorder="1">
      <alignment horizontal="left" vertical="center"/>
    </xf>
    <xf numFmtId="178" fontId="17" fillId="0" borderId="0" xfId="1033" applyNumberFormat="1" applyFont="1" applyBorder="1" applyAlignment="1">
      <alignment vertical="center"/>
    </xf>
    <xf numFmtId="181" fontId="9" fillId="0" borderId="0" xfId="1033" applyNumberFormat="1" applyFont="1" applyBorder="1">
      <alignment vertical="center"/>
    </xf>
    <xf numFmtId="0" fontId="19" fillId="5" borderId="0" xfId="1122" applyFont="1" applyFill="1">
      <alignment vertical="center"/>
    </xf>
    <xf numFmtId="0" fontId="17" fillId="0" borderId="0" xfId="13" applyFont="1" applyFill="1" applyBorder="1" applyAlignment="1">
      <alignment horizontal="left" vertical="center"/>
    </xf>
    <xf numFmtId="0" fontId="23" fillId="5" borderId="0" xfId="0" applyFont="1" applyFill="1" applyAlignment="1">
      <alignment vertical="center"/>
    </xf>
    <xf numFmtId="0" fontId="19" fillId="5" borderId="0" xfId="1122" applyFont="1" applyFill="1" applyAlignment="1">
      <alignment horizontal="center" vertical="center"/>
    </xf>
    <xf numFmtId="0" fontId="18" fillId="5" borderId="0" xfId="1122" applyFont="1" applyFill="1">
      <alignment vertical="center"/>
    </xf>
    <xf numFmtId="0" fontId="11" fillId="0" borderId="0" xfId="1122" applyFont="1" applyFill="1">
      <alignment vertical="center"/>
    </xf>
    <xf numFmtId="0" fontId="18" fillId="5" borderId="0" xfId="1122" applyFont="1" applyFill="1" applyAlignment="1">
      <alignment horizontal="center" vertical="center"/>
    </xf>
    <xf numFmtId="0" fontId="15" fillId="6" borderId="0" xfId="1122" applyFont="1" applyFill="1" applyAlignment="1">
      <alignment horizontal="center" vertical="center"/>
    </xf>
    <xf numFmtId="0" fontId="17" fillId="6" borderId="0" xfId="1122" applyFont="1" applyFill="1">
      <alignment vertical="center"/>
    </xf>
    <xf numFmtId="179" fontId="62" fillId="0" borderId="0" xfId="580" applyNumberFormat="1" applyFont="1" applyBorder="1" applyAlignment="1">
      <alignment horizontal="right" vertical="center"/>
    </xf>
    <xf numFmtId="178" fontId="65" fillId="0" borderId="0" xfId="1033" quotePrefix="1" applyNumberFormat="1" applyFont="1" applyBorder="1" applyAlignment="1">
      <alignment horizontal="right" vertical="center"/>
    </xf>
    <xf numFmtId="0" fontId="60" fillId="0" borderId="0" xfId="0" applyFont="1" applyAlignment="1">
      <alignment vertical="center"/>
    </xf>
    <xf numFmtId="0" fontId="59" fillId="0" borderId="0" xfId="0" applyFont="1" applyAlignment="1">
      <alignment vertical="center"/>
    </xf>
    <xf numFmtId="0" fontId="59" fillId="0" borderId="0" xfId="0" applyFont="1" applyBorder="1" applyAlignment="1">
      <alignment horizontal="center" vertical="center"/>
    </xf>
    <xf numFmtId="178" fontId="59" fillId="0" borderId="0" xfId="0" applyNumberFormat="1" applyFont="1" applyBorder="1" applyAlignment="1">
      <alignment horizontal="center" vertical="center"/>
    </xf>
    <xf numFmtId="0" fontId="67" fillId="0" borderId="0" xfId="0" applyFont="1" applyBorder="1" applyAlignment="1">
      <alignment horizontal="center" vertical="center"/>
    </xf>
    <xf numFmtId="0" fontId="62" fillId="0" borderId="0" xfId="0" applyFont="1" applyBorder="1" applyAlignment="1">
      <alignment horizontal="center" vertical="center"/>
    </xf>
    <xf numFmtId="0" fontId="62" fillId="0" borderId="0" xfId="0" quotePrefix="1" applyFont="1" applyBorder="1" applyAlignment="1">
      <alignment horizontal="center" vertical="center"/>
    </xf>
    <xf numFmtId="0" fontId="68" fillId="0" borderId="0" xfId="0" quotePrefix="1" applyFont="1" applyBorder="1" applyAlignment="1">
      <alignment horizontal="center" vertical="center"/>
    </xf>
    <xf numFmtId="0" fontId="59" fillId="0" borderId="0" xfId="0" quotePrefix="1" applyFont="1" applyBorder="1" applyAlignment="1">
      <alignment horizontal="center" vertical="center"/>
    </xf>
    <xf numFmtId="0" fontId="9" fillId="4" borderId="0" xfId="1122" applyFont="1" applyFill="1">
      <alignment vertical="center"/>
    </xf>
    <xf numFmtId="0" fontId="11" fillId="0" borderId="0" xfId="1122" applyFont="1" applyFill="1" applyAlignment="1">
      <alignment horizontal="center" vertical="center"/>
    </xf>
    <xf numFmtId="0" fontId="10" fillId="4" borderId="0" xfId="1122" applyFont="1" applyFill="1">
      <alignment vertical="center"/>
    </xf>
    <xf numFmtId="0" fontId="14" fillId="4" borderId="0" xfId="1122" applyFont="1" applyFill="1">
      <alignment vertical="center"/>
    </xf>
    <xf numFmtId="0" fontId="17" fillId="5" borderId="0" xfId="1122" applyFont="1" applyFill="1">
      <alignment vertical="center"/>
    </xf>
    <xf numFmtId="0" fontId="10" fillId="5" borderId="0" xfId="1122" applyFont="1" applyFill="1">
      <alignment vertical="center"/>
    </xf>
    <xf numFmtId="0" fontId="14" fillId="5" borderId="0" xfId="1122" applyFont="1" applyFill="1">
      <alignment vertical="center"/>
    </xf>
    <xf numFmtId="0" fontId="17" fillId="7" borderId="0" xfId="1122" applyFont="1" applyFill="1">
      <alignment vertical="center"/>
    </xf>
    <xf numFmtId="0" fontId="10" fillId="7" borderId="0" xfId="1122" applyFont="1" applyFill="1">
      <alignment vertical="center"/>
    </xf>
    <xf numFmtId="0" fontId="14" fillId="7" borderId="0" xfId="1122" applyFont="1" applyFill="1">
      <alignment vertical="center"/>
    </xf>
    <xf numFmtId="0" fontId="17" fillId="8" borderId="0" xfId="1122" applyFont="1" applyFill="1" applyAlignment="1">
      <alignment horizontal="left" vertical="center"/>
    </xf>
    <xf numFmtId="0" fontId="10" fillId="8" borderId="0" xfId="1122" applyFont="1" applyFill="1">
      <alignment vertical="center"/>
    </xf>
    <xf numFmtId="0" fontId="14" fillId="8" borderId="0" xfId="1122" applyFont="1" applyFill="1">
      <alignment vertical="center"/>
    </xf>
    <xf numFmtId="0" fontId="17" fillId="8" borderId="0" xfId="1122" applyFont="1" applyFill="1">
      <alignment vertical="center"/>
    </xf>
    <xf numFmtId="0" fontId="66" fillId="0" borderId="0" xfId="580" applyFont="1" applyBorder="1">
      <alignment vertical="center"/>
    </xf>
    <xf numFmtId="0" fontId="23" fillId="8" borderId="0" xfId="0" applyFont="1" applyFill="1" applyAlignment="1">
      <alignment vertical="center"/>
    </xf>
    <xf numFmtId="0" fontId="8" fillId="0" borderId="0" xfId="1122" applyFont="1" applyBorder="1">
      <alignment vertical="center"/>
    </xf>
    <xf numFmtId="0" fontId="59" fillId="0" borderId="6" xfId="581" applyFont="1" applyBorder="1">
      <alignment vertical="center"/>
    </xf>
    <xf numFmtId="0" fontId="69" fillId="0" borderId="0" xfId="580" applyFont="1" applyBorder="1" applyAlignment="1">
      <alignment horizontal="center" vertical="center"/>
    </xf>
    <xf numFmtId="178" fontId="63" fillId="0" borderId="0" xfId="1033" applyNumberFormat="1" applyFont="1" applyBorder="1" applyAlignment="1">
      <alignment vertical="center"/>
    </xf>
    <xf numFmtId="0" fontId="59" fillId="0" borderId="0" xfId="0" applyFont="1" applyBorder="1" applyAlignment="1">
      <alignment vertical="center"/>
    </xf>
    <xf numFmtId="178" fontId="62" fillId="0" borderId="0" xfId="1033" applyNumberFormat="1" applyFont="1" applyFill="1" applyBorder="1" applyAlignment="1">
      <alignment vertical="center"/>
    </xf>
    <xf numFmtId="178" fontId="64" fillId="0" borderId="0" xfId="580" applyNumberFormat="1" applyFont="1" applyBorder="1" applyAlignment="1">
      <alignment horizontal="right" vertical="center"/>
    </xf>
    <xf numFmtId="0" fontId="59" fillId="8" borderId="0" xfId="0" applyFont="1" applyFill="1" applyAlignment="1">
      <alignment vertical="center"/>
    </xf>
    <xf numFmtId="0" fontId="17" fillId="0" borderId="0" xfId="1122" applyFont="1" applyBorder="1">
      <alignment vertical="center"/>
    </xf>
    <xf numFmtId="0" fontId="70" fillId="0" borderId="0" xfId="1122" applyFont="1" applyFill="1">
      <alignment vertical="center"/>
    </xf>
    <xf numFmtId="0" fontId="17" fillId="0" borderId="0" xfId="581" applyFont="1" applyBorder="1">
      <alignment vertical="center"/>
    </xf>
    <xf numFmtId="178" fontId="61" fillId="0" borderId="0" xfId="1033" quotePrefix="1" applyNumberFormat="1" applyFont="1" applyFill="1" applyBorder="1" applyAlignment="1">
      <alignment horizontal="center" vertical="center"/>
    </xf>
    <xf numFmtId="0" fontId="17" fillId="0" borderId="0" xfId="1033" applyFont="1" applyBorder="1" applyAlignment="1">
      <alignment horizontal="center" vertical="center"/>
    </xf>
    <xf numFmtId="178" fontId="17" fillId="0" borderId="0" xfId="1033" quotePrefix="1" applyNumberFormat="1" applyFont="1" applyBorder="1" applyAlignment="1">
      <alignment vertical="center"/>
    </xf>
    <xf numFmtId="0" fontId="24" fillId="0" borderId="0" xfId="1122" applyFont="1" applyFill="1" applyBorder="1">
      <alignment vertical="center"/>
    </xf>
    <xf numFmtId="0" fontId="9" fillId="0" borderId="0" xfId="1122" applyFont="1" applyFill="1" applyBorder="1">
      <alignment vertical="center"/>
    </xf>
    <xf numFmtId="178" fontId="17" fillId="0" borderId="0" xfId="1033" applyNumberFormat="1" applyFont="1" applyFill="1" applyBorder="1" applyAlignment="1">
      <alignment vertical="center"/>
    </xf>
    <xf numFmtId="0" fontId="25" fillId="0" borderId="0" xfId="1122" applyFont="1" applyFill="1" applyBorder="1">
      <alignment vertical="center"/>
    </xf>
    <xf numFmtId="0" fontId="17" fillId="0" borderId="0" xfId="1122" applyFont="1" applyFill="1" applyBorder="1">
      <alignment vertical="center"/>
    </xf>
    <xf numFmtId="0" fontId="2" fillId="0" borderId="0" xfId="1122" applyFont="1" applyFill="1" applyBorder="1" applyAlignment="1">
      <alignment vertical="center"/>
    </xf>
    <xf numFmtId="0" fontId="17" fillId="0" borderId="0" xfId="1122" applyFont="1" applyFill="1">
      <alignment vertical="center"/>
    </xf>
    <xf numFmtId="0" fontId="22" fillId="0" borderId="0" xfId="1122" applyFont="1" applyFill="1" applyBorder="1">
      <alignment vertical="center"/>
    </xf>
    <xf numFmtId="0" fontId="17" fillId="0" borderId="0" xfId="1033" quotePrefix="1" applyFont="1" applyFill="1" applyBorder="1" applyAlignment="1">
      <alignment vertical="center"/>
    </xf>
    <xf numFmtId="0" fontId="17" fillId="0" borderId="0" xfId="1033" applyFont="1" applyFill="1" applyBorder="1">
      <alignment vertical="center"/>
    </xf>
    <xf numFmtId="0" fontId="17" fillId="0" borderId="0" xfId="1033" quotePrefix="1" applyFont="1" applyFill="1" applyBorder="1" applyAlignment="1">
      <alignment horizontal="center" vertical="center"/>
    </xf>
    <xf numFmtId="0" fontId="17" fillId="0" borderId="0" xfId="1033" quotePrefix="1" applyFont="1" applyFill="1" applyBorder="1">
      <alignment vertical="center"/>
    </xf>
    <xf numFmtId="0" fontId="17" fillId="0" borderId="0" xfId="1033" applyFont="1" applyFill="1" applyBorder="1" applyAlignment="1">
      <alignment vertical="center"/>
    </xf>
    <xf numFmtId="178" fontId="17" fillId="0" borderId="0" xfId="580" applyNumberFormat="1" applyFont="1" applyFill="1" applyBorder="1" applyAlignment="1">
      <alignment horizontal="center" vertical="center"/>
    </xf>
    <xf numFmtId="0" fontId="17" fillId="0" borderId="0" xfId="1033" applyFont="1" applyFill="1" applyBorder="1" applyAlignment="1">
      <alignment horizontal="center" vertical="center"/>
    </xf>
    <xf numFmtId="0" fontId="17" fillId="0" borderId="0" xfId="581" applyFont="1" applyFill="1" applyBorder="1">
      <alignment vertical="center"/>
    </xf>
    <xf numFmtId="0" fontId="61" fillId="0" borderId="0" xfId="581" applyFont="1" applyBorder="1">
      <alignment vertical="center"/>
    </xf>
    <xf numFmtId="0" fontId="17" fillId="0" borderId="0" xfId="12" quotePrefix="1" applyFont="1" applyBorder="1">
      <alignment horizontal="center" vertical="center"/>
    </xf>
    <xf numFmtId="0" fontId="17" fillId="0" borderId="0" xfId="592" applyFont="1" applyBorder="1">
      <alignment vertical="center"/>
    </xf>
    <xf numFmtId="0" fontId="17" fillId="0" borderId="0" xfId="592" quotePrefix="1" applyFont="1" applyBorder="1" applyAlignment="1">
      <alignment horizontal="center" vertical="center"/>
    </xf>
    <xf numFmtId="0" fontId="17" fillId="0" borderId="0" xfId="592" quotePrefix="1" applyFont="1" applyBorder="1">
      <alignment vertical="center"/>
    </xf>
    <xf numFmtId="0" fontId="17" fillId="0" borderId="0" xfId="580" applyFont="1" applyBorder="1" applyAlignment="1">
      <alignment horizontal="left" vertical="center"/>
    </xf>
    <xf numFmtId="0" fontId="17" fillId="0" borderId="0" xfId="580" applyFont="1" applyBorder="1">
      <alignment vertical="center"/>
    </xf>
    <xf numFmtId="178" fontId="17" fillId="0" borderId="0" xfId="592" quotePrefix="1" applyNumberFormat="1" applyFont="1" applyBorder="1" applyAlignment="1">
      <alignment horizontal="right" vertical="center"/>
    </xf>
    <xf numFmtId="0" fontId="17" fillId="0" borderId="0" xfId="1122" applyFont="1" applyFill="1" applyAlignment="1">
      <alignment horizontal="center" vertical="center"/>
    </xf>
    <xf numFmtId="0" fontId="17" fillId="0" borderId="0" xfId="580" applyFont="1" applyFill="1" applyBorder="1" applyAlignment="1">
      <alignment vertical="center"/>
    </xf>
    <xf numFmtId="0" fontId="61" fillId="0" borderId="0" xfId="1033" applyFont="1" applyFill="1" applyBorder="1" applyAlignment="1">
      <alignment horizontal="center" vertical="center"/>
    </xf>
    <xf numFmtId="0" fontId="29" fillId="0" borderId="0" xfId="592" applyFont="1" applyFill="1" applyBorder="1">
      <alignment vertical="center"/>
    </xf>
    <xf numFmtId="0" fontId="61" fillId="0" borderId="0" xfId="581" applyFont="1" applyFill="1" applyBorder="1" applyAlignment="1">
      <alignment horizontal="center" vertical="center"/>
    </xf>
    <xf numFmtId="0" fontId="17" fillId="0" borderId="0" xfId="580" applyFont="1" applyBorder="1" applyAlignment="1">
      <alignment vertical="center"/>
    </xf>
    <xf numFmtId="0" fontId="17" fillId="0" borderId="0" xfId="580" applyFont="1" applyBorder="1" applyAlignment="1">
      <alignment horizontal="center" vertical="center"/>
    </xf>
    <xf numFmtId="0" fontId="20" fillId="0" borderId="0" xfId="580" applyFont="1" applyBorder="1">
      <alignment vertical="center"/>
    </xf>
    <xf numFmtId="178" fontId="22" fillId="0" borderId="0" xfId="592" quotePrefix="1" applyNumberFormat="1" applyFont="1" applyBorder="1" applyAlignment="1">
      <alignment vertical="center"/>
    </xf>
    <xf numFmtId="178" fontId="17" fillId="0" borderId="0" xfId="580" applyNumberFormat="1" applyFont="1" applyBorder="1" applyAlignment="1">
      <alignment vertical="center"/>
    </xf>
    <xf numFmtId="0" fontId="17" fillId="0" borderId="0" xfId="1608" applyFont="1" applyAlignment="1">
      <alignment horizontal="center" vertical="center"/>
    </xf>
    <xf numFmtId="0" fontId="22" fillId="0" borderId="0" xfId="2283" quotePrefix="1" applyFont="1" applyFill="1" applyBorder="1" applyAlignment="1">
      <alignment vertical="center"/>
    </xf>
    <xf numFmtId="0" fontId="22" fillId="0" borderId="0" xfId="1122" applyFont="1" applyBorder="1">
      <alignment vertical="center"/>
    </xf>
    <xf numFmtId="0" fontId="17" fillId="0" borderId="0" xfId="1122" applyFont="1">
      <alignment vertical="center"/>
    </xf>
    <xf numFmtId="0" fontId="17" fillId="0" borderId="0" xfId="1033" quotePrefix="1" applyFont="1" applyBorder="1" applyAlignment="1">
      <alignment horizontal="center" vertical="center"/>
    </xf>
    <xf numFmtId="0" fontId="17" fillId="0" borderId="0" xfId="1033" applyFont="1" applyBorder="1">
      <alignment vertical="center"/>
    </xf>
    <xf numFmtId="0" fontId="17" fillId="0" borderId="0" xfId="1033" quotePrefix="1" applyFont="1" applyBorder="1">
      <alignment vertical="center"/>
    </xf>
    <xf numFmtId="0" fontId="17" fillId="0" borderId="0" xfId="1033" quotePrefix="1" applyFont="1" applyBorder="1" applyAlignment="1">
      <alignment vertical="center"/>
    </xf>
    <xf numFmtId="0" fontId="2" fillId="0" borderId="0" xfId="1033" quotePrefix="1" applyFont="1" applyBorder="1">
      <alignment vertical="center"/>
    </xf>
    <xf numFmtId="0" fontId="22" fillId="0" borderId="0" xfId="1033" applyNumberFormat="1" applyFont="1" applyBorder="1">
      <alignment vertical="center"/>
    </xf>
    <xf numFmtId="0" fontId="17" fillId="0" borderId="0" xfId="1033" applyFont="1" applyBorder="1" applyAlignment="1">
      <alignment vertical="center"/>
    </xf>
    <xf numFmtId="0" fontId="22" fillId="0" borderId="0" xfId="1033" quotePrefix="1" applyFont="1" applyBorder="1">
      <alignment vertical="center"/>
    </xf>
    <xf numFmtId="0" fontId="17" fillId="0" borderId="0" xfId="1122" applyFont="1" applyBorder="1" applyAlignment="1">
      <alignment horizontal="center" vertical="center"/>
    </xf>
    <xf numFmtId="0" fontId="61" fillId="0" borderId="0" xfId="580" quotePrefix="1" applyFont="1" applyFill="1" applyBorder="1" applyAlignment="1">
      <alignment horizontal="center" vertical="center"/>
    </xf>
    <xf numFmtId="178" fontId="17" fillId="0" borderId="0" xfId="1033" applyNumberFormat="1" applyFont="1" applyFill="1" applyBorder="1" applyAlignment="1">
      <alignment horizontal="center" vertical="center"/>
    </xf>
    <xf numFmtId="178" fontId="17" fillId="0" borderId="0" xfId="1033" quotePrefix="1" applyNumberFormat="1" applyFont="1" applyFill="1" applyBorder="1" applyAlignment="1">
      <alignment vertical="center"/>
    </xf>
    <xf numFmtId="0" fontId="17" fillId="0" borderId="0" xfId="580" applyFont="1" applyFill="1" applyBorder="1" applyAlignment="1">
      <alignment horizontal="center" vertical="center"/>
    </xf>
    <xf numFmtId="0" fontId="17" fillId="0" borderId="0" xfId="12" quotePrefix="1" applyFont="1" applyFill="1" applyBorder="1">
      <alignment horizontal="center" vertical="center"/>
    </xf>
    <xf numFmtId="0" fontId="17" fillId="0" borderId="0" xfId="12" applyFont="1" applyFill="1" applyBorder="1" applyAlignment="1">
      <alignment horizontal="left" vertical="center"/>
    </xf>
    <xf numFmtId="178" fontId="17" fillId="0" borderId="0" xfId="12" applyNumberFormat="1" applyFont="1" applyFill="1" applyBorder="1" applyAlignment="1">
      <alignment horizontal="left" vertical="center"/>
    </xf>
    <xf numFmtId="0" fontId="22" fillId="0" borderId="0" xfId="1033" applyNumberFormat="1" applyFont="1" applyFill="1" applyBorder="1">
      <alignment vertical="center"/>
    </xf>
    <xf numFmtId="178" fontId="22" fillId="0" borderId="0" xfId="1033" quotePrefix="1" applyNumberFormat="1" applyFont="1" applyFill="1" applyBorder="1" applyAlignment="1">
      <alignment vertical="center"/>
    </xf>
    <xf numFmtId="0" fontId="17" fillId="0" borderId="0" xfId="1033" applyNumberFormat="1" applyFont="1" applyFill="1" applyBorder="1">
      <alignment vertical="center"/>
    </xf>
    <xf numFmtId="178" fontId="17" fillId="0" borderId="0" xfId="1033" applyNumberFormat="1" applyFont="1" applyFill="1" applyBorder="1">
      <alignment vertical="center"/>
    </xf>
    <xf numFmtId="0" fontId="61" fillId="0" borderId="0" xfId="580" applyFont="1" applyBorder="1" applyAlignment="1">
      <alignment horizontal="center" vertical="center"/>
    </xf>
    <xf numFmtId="0" fontId="61" fillId="0" borderId="0" xfId="8" applyFont="1" applyBorder="1" applyAlignment="1">
      <alignment horizontal="center" vertical="center"/>
    </xf>
    <xf numFmtId="183" fontId="61" fillId="0" borderId="0" xfId="13" quotePrefix="1" applyNumberFormat="1" applyFont="1" applyFill="1" applyBorder="1" applyAlignment="1">
      <alignment horizontal="center" vertical="center"/>
    </xf>
    <xf numFmtId="0" fontId="61" fillId="0" borderId="0" xfId="1033" quotePrefix="1" applyFont="1" applyBorder="1">
      <alignment vertical="center"/>
    </xf>
    <xf numFmtId="178" fontId="61" fillId="0" borderId="0" xfId="12" quotePrefix="1" applyNumberFormat="1" applyFont="1" applyFill="1" applyBorder="1" applyAlignment="1">
      <alignment horizontal="center" vertical="center"/>
    </xf>
    <xf numFmtId="0" fontId="17" fillId="0" borderId="0" xfId="1122" applyFont="1" applyAlignment="1">
      <alignment horizontal="left" vertical="center"/>
    </xf>
    <xf numFmtId="0" fontId="61" fillId="0" borderId="0" xfId="1033" quotePrefix="1" applyFont="1" applyBorder="1" applyAlignment="1">
      <alignment horizontal="center" vertical="center"/>
    </xf>
    <xf numFmtId="0" fontId="66" fillId="0" borderId="0" xfId="581" applyFont="1" applyBorder="1">
      <alignment vertical="center"/>
    </xf>
    <xf numFmtId="0" fontId="61" fillId="0" borderId="0" xfId="581" applyFont="1">
      <alignment vertical="center"/>
    </xf>
    <xf numFmtId="179" fontId="61" fillId="0" borderId="0" xfId="580" applyNumberFormat="1" applyFont="1" applyBorder="1" applyAlignment="1">
      <alignment vertical="center"/>
    </xf>
    <xf numFmtId="0" fontId="61" fillId="0" borderId="0" xfId="1033" applyFont="1" applyFill="1" applyBorder="1">
      <alignment vertical="center"/>
    </xf>
    <xf numFmtId="187" fontId="61" fillId="0" borderId="0" xfId="580" applyNumberFormat="1" applyFont="1" applyBorder="1" applyAlignment="1">
      <alignment horizontal="left" vertical="center"/>
    </xf>
    <xf numFmtId="0" fontId="61" fillId="0" borderId="0" xfId="1033" quotePrefix="1" applyFont="1" applyFill="1" applyBorder="1" applyAlignment="1">
      <alignment horizontal="center" vertical="center"/>
    </xf>
    <xf numFmtId="177" fontId="61" fillId="0" borderId="0" xfId="1033" quotePrefix="1" applyNumberFormat="1" applyFont="1" applyBorder="1" applyAlignment="1">
      <alignment vertical="center"/>
    </xf>
    <xf numFmtId="0" fontId="61" fillId="0" borderId="0" xfId="581" applyFont="1" applyFill="1" applyBorder="1">
      <alignment vertical="center"/>
    </xf>
    <xf numFmtId="178" fontId="61" fillId="0" borderId="0" xfId="1033" quotePrefix="1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1" fillId="0" borderId="0" xfId="0" applyFont="1" applyFill="1" applyBorder="1" applyAlignment="1">
      <alignment vertical="center"/>
    </xf>
    <xf numFmtId="0" fontId="17" fillId="0" borderId="0" xfId="1033" applyFont="1" applyBorder="1" applyAlignment="1">
      <alignment horizontal="left" vertical="center"/>
    </xf>
    <xf numFmtId="0" fontId="17" fillId="0" borderId="0" xfId="1122" applyFont="1" applyFill="1" applyAlignment="1">
      <alignment horizontal="left" vertical="center"/>
    </xf>
    <xf numFmtId="0" fontId="61" fillId="0" borderId="0" xfId="581" quotePrefix="1" applyFont="1" applyFill="1">
      <alignment vertical="center"/>
    </xf>
    <xf numFmtId="0" fontId="59" fillId="0" borderId="0" xfId="1033" applyFont="1" applyFill="1" applyBorder="1" applyAlignment="1">
      <alignment horizontal="left" vertical="center"/>
    </xf>
    <xf numFmtId="0" fontId="0" fillId="0" borderId="0" xfId="0" applyFill="1" applyAlignment="1">
      <alignment vertical="center"/>
    </xf>
    <xf numFmtId="0" fontId="59" fillId="0" borderId="0" xfId="1033" applyFont="1" applyFill="1" applyBorder="1" applyAlignment="1">
      <alignment horizontal="center" vertical="center"/>
    </xf>
    <xf numFmtId="176" fontId="59" fillId="0" borderId="0" xfId="1033" applyNumberFormat="1" applyFont="1" applyFill="1" applyBorder="1" applyAlignment="1">
      <alignment horizontal="left" vertical="center"/>
    </xf>
    <xf numFmtId="0" fontId="61" fillId="0" borderId="0" xfId="1033" applyFont="1" applyBorder="1" applyAlignment="1">
      <alignment horizontal="center" vertical="center"/>
    </xf>
    <xf numFmtId="0" fontId="17" fillId="8" borderId="0" xfId="1122" applyFont="1" applyFill="1" applyAlignment="1">
      <alignment horizontal="center" vertical="center"/>
    </xf>
    <xf numFmtId="0" fontId="22" fillId="5" borderId="0" xfId="1122" applyFont="1" applyFill="1">
      <alignment vertical="center"/>
    </xf>
    <xf numFmtId="0" fontId="22" fillId="7" borderId="0" xfId="1122" applyFont="1" applyFill="1">
      <alignment vertical="center"/>
    </xf>
    <xf numFmtId="0" fontId="63" fillId="0" borderId="0" xfId="1033" quotePrefix="1" applyFont="1" applyBorder="1" applyAlignment="1">
      <alignment horizontal="center" vertical="center"/>
    </xf>
    <xf numFmtId="0" fontId="61" fillId="0" borderId="0" xfId="1033" quotePrefix="1" applyFont="1" applyBorder="1" applyAlignment="1">
      <alignment vertical="center"/>
    </xf>
    <xf numFmtId="0" fontId="71" fillId="0" borderId="0" xfId="453" applyFont="1" applyBorder="1" applyAlignment="1">
      <alignment vertical="center"/>
    </xf>
    <xf numFmtId="178" fontId="61" fillId="0" borderId="0" xfId="1033" applyNumberFormat="1" applyFont="1" applyBorder="1" applyAlignment="1">
      <alignment horizontal="right" vertical="center"/>
    </xf>
    <xf numFmtId="0" fontId="61" fillId="0" borderId="0" xfId="1033" quotePrefix="1" applyFont="1" applyFill="1" applyBorder="1">
      <alignment vertical="center"/>
    </xf>
    <xf numFmtId="0" fontId="17" fillId="0" borderId="0" xfId="12" applyFont="1" applyFill="1" applyBorder="1" applyAlignment="1">
      <alignment horizontal="center" vertical="center"/>
    </xf>
    <xf numFmtId="0" fontId="17" fillId="0" borderId="0" xfId="12" applyFont="1" applyFill="1" applyBorder="1" applyAlignment="1">
      <alignment vertical="center"/>
    </xf>
    <xf numFmtId="0" fontId="72" fillId="0" borderId="0" xfId="1033" quotePrefix="1" applyFont="1" applyBorder="1">
      <alignment vertical="center"/>
    </xf>
    <xf numFmtId="0" fontId="63" fillId="0" borderId="0" xfId="454" applyFont="1" applyFill="1">
      <alignment vertical="center"/>
    </xf>
    <xf numFmtId="0" fontId="61" fillId="0" borderId="0" xfId="8" applyFont="1" applyFill="1">
      <alignment horizontal="left" vertical="center"/>
    </xf>
    <xf numFmtId="0" fontId="63" fillId="0" borderId="0" xfId="454" quotePrefix="1" applyFont="1" applyFill="1" applyAlignment="1">
      <alignment horizontal="center" vertical="center"/>
    </xf>
    <xf numFmtId="0" fontId="63" fillId="0" borderId="0" xfId="454" applyFont="1" applyFill="1" applyBorder="1" applyAlignment="1">
      <alignment horizontal="center" vertical="center"/>
    </xf>
    <xf numFmtId="190" fontId="63" fillId="0" borderId="0" xfId="454" applyNumberFormat="1" applyFont="1" applyFill="1" applyBorder="1" applyAlignment="1">
      <alignment horizontal="right" vertical="center"/>
    </xf>
    <xf numFmtId="0" fontId="9" fillId="0" borderId="0" xfId="580" applyFont="1" applyBorder="1" applyAlignment="1">
      <alignment vertical="center"/>
    </xf>
    <xf numFmtId="0" fontId="85" fillId="0" borderId="0" xfId="511" applyFill="1">
      <alignment vertical="center"/>
    </xf>
    <xf numFmtId="0" fontId="61" fillId="0" borderId="0" xfId="12" applyFont="1" applyFill="1" applyBorder="1">
      <alignment horizontal="center" vertical="center"/>
    </xf>
    <xf numFmtId="178" fontId="17" fillId="0" borderId="0" xfId="1033" applyNumberFormat="1" applyFont="1" applyFill="1" applyBorder="1" applyAlignment="1">
      <alignment horizontal="right" vertical="center"/>
    </xf>
    <xf numFmtId="0" fontId="85" fillId="0" borderId="0" xfId="513">
      <alignment vertical="center"/>
    </xf>
    <xf numFmtId="0" fontId="9" fillId="0" borderId="0" xfId="1033" quotePrefix="1" applyFont="1" applyBorder="1">
      <alignment vertical="center"/>
    </xf>
    <xf numFmtId="0" fontId="9" fillId="0" borderId="0" xfId="1033" quotePrefix="1" applyFont="1" applyBorder="1" applyAlignment="1">
      <alignment horizontal="center" vertical="center"/>
    </xf>
    <xf numFmtId="0" fontId="9" fillId="0" borderId="0" xfId="1033" applyFont="1" applyFill="1" applyBorder="1">
      <alignment vertical="center"/>
    </xf>
    <xf numFmtId="178" fontId="11" fillId="0" borderId="0" xfId="1033" applyNumberFormat="1" applyFont="1" applyBorder="1">
      <alignment vertical="center"/>
    </xf>
    <xf numFmtId="0" fontId="2" fillId="0" borderId="0" xfId="1033" quotePrefix="1" applyFont="1" applyFill="1" applyBorder="1">
      <alignment vertical="center"/>
    </xf>
    <xf numFmtId="0" fontId="85" fillId="0" borderId="0" xfId="513" applyFill="1">
      <alignment vertical="center"/>
    </xf>
    <xf numFmtId="0" fontId="61" fillId="0" borderId="0" xfId="581" applyFont="1" applyFill="1" applyBorder="1" applyAlignment="1">
      <alignment vertical="center"/>
    </xf>
    <xf numFmtId="0" fontId="73" fillId="0" borderId="0" xfId="513" applyFont="1" applyAlignment="1">
      <alignment horizontal="center" vertical="center"/>
    </xf>
    <xf numFmtId="0" fontId="74" fillId="0" borderId="0" xfId="513" applyFont="1">
      <alignment vertical="center"/>
    </xf>
    <xf numFmtId="0" fontId="74" fillId="0" borderId="0" xfId="513" applyFont="1" applyFill="1">
      <alignment vertical="center"/>
    </xf>
    <xf numFmtId="181" fontId="17" fillId="0" borderId="0" xfId="1033" applyNumberFormat="1" applyFont="1" applyFill="1" applyBorder="1" applyAlignment="1">
      <alignment horizontal="left" vertical="center"/>
    </xf>
    <xf numFmtId="0" fontId="85" fillId="0" borderId="0" xfId="513">
      <alignment vertical="center"/>
    </xf>
    <xf numFmtId="0" fontId="73" fillId="0" borderId="0" xfId="513" applyFont="1" applyAlignment="1">
      <alignment horizontal="left" vertical="center"/>
    </xf>
    <xf numFmtId="0" fontId="85" fillId="0" borderId="0" xfId="513">
      <alignment vertical="center"/>
    </xf>
    <xf numFmtId="0" fontId="11" fillId="0" borderId="0" xfId="1122" applyFont="1" applyFill="1" applyAlignment="1">
      <alignment horizontal="left" vertical="center"/>
    </xf>
    <xf numFmtId="0" fontId="9" fillId="0" borderId="0" xfId="1122" applyFont="1" applyAlignment="1">
      <alignment horizontal="right" vertical="center"/>
    </xf>
    <xf numFmtId="0" fontId="18" fillId="0" borderId="0" xfId="1122" applyFont="1" applyAlignment="1">
      <alignment horizontal="right" vertical="center"/>
    </xf>
    <xf numFmtId="0" fontId="61" fillId="0" borderId="0" xfId="1033" applyFont="1" applyFill="1" applyBorder="1" applyAlignment="1">
      <alignment horizontal="left" vertical="center"/>
    </xf>
    <xf numFmtId="0" fontId="69" fillId="0" borderId="0" xfId="13" applyFont="1" applyFill="1" applyBorder="1" applyAlignment="1">
      <alignment horizontal="center" vertical="center"/>
    </xf>
    <xf numFmtId="0" fontId="9" fillId="0" borderId="0" xfId="1122" applyFont="1" applyAlignment="1">
      <alignment vertical="center"/>
    </xf>
    <xf numFmtId="180" fontId="76" fillId="0" borderId="0" xfId="592" applyNumberFormat="1" applyFont="1" applyFill="1" applyBorder="1" applyAlignment="1">
      <alignment horizontal="center" vertical="center"/>
    </xf>
    <xf numFmtId="0" fontId="17" fillId="4" borderId="0" xfId="1122" applyFont="1" applyFill="1" applyAlignment="1">
      <alignment vertical="center"/>
    </xf>
    <xf numFmtId="0" fontId="85" fillId="0" borderId="0" xfId="515">
      <alignment vertical="center"/>
    </xf>
    <xf numFmtId="0" fontId="77" fillId="0" borderId="0" xfId="515" applyFont="1">
      <alignment vertical="center"/>
    </xf>
    <xf numFmtId="0" fontId="85" fillId="0" borderId="0" xfId="515">
      <alignment vertical="center"/>
    </xf>
    <xf numFmtId="0" fontId="76" fillId="0" borderId="0" xfId="515" applyFont="1" applyAlignment="1">
      <alignment vertical="center"/>
    </xf>
    <xf numFmtId="0" fontId="85" fillId="0" borderId="0" xfId="515">
      <alignment vertical="center"/>
    </xf>
    <xf numFmtId="0" fontId="77" fillId="0" borderId="0" xfId="515" applyFont="1" applyAlignment="1">
      <alignment horizontal="center" vertical="center"/>
    </xf>
    <xf numFmtId="0" fontId="76" fillId="0" borderId="0" xfId="515" applyFont="1" applyAlignment="1">
      <alignment horizontal="center" vertical="center"/>
    </xf>
    <xf numFmtId="0" fontId="76" fillId="0" borderId="0" xfId="515" applyFont="1">
      <alignment vertical="center"/>
    </xf>
    <xf numFmtId="0" fontId="76" fillId="0" borderId="0" xfId="581" applyFont="1" applyFill="1" applyBorder="1" applyAlignment="1">
      <alignment horizontal="center" vertical="center"/>
    </xf>
    <xf numFmtId="0" fontId="76" fillId="0" borderId="0" xfId="12" quotePrefix="1" applyFont="1" applyFill="1" applyBorder="1" applyAlignment="1">
      <alignment horizontal="center" vertical="center"/>
    </xf>
    <xf numFmtId="0" fontId="76" fillId="0" borderId="0" xfId="1033" applyFont="1" applyFill="1" applyBorder="1">
      <alignment vertical="center"/>
    </xf>
    <xf numFmtId="0" fontId="76" fillId="0" borderId="0" xfId="1033" quotePrefix="1" applyFont="1" applyFill="1" applyBorder="1" applyAlignment="1">
      <alignment horizontal="center" vertical="center"/>
    </xf>
    <xf numFmtId="0" fontId="76" fillId="0" borderId="0" xfId="1033" applyFont="1" applyBorder="1">
      <alignment vertical="center"/>
    </xf>
    <xf numFmtId="0" fontId="76" fillId="0" borderId="0" xfId="1033" applyFont="1" applyBorder="1" applyAlignment="1">
      <alignment horizontal="left" vertical="center"/>
    </xf>
    <xf numFmtId="11" fontId="76" fillId="0" borderId="0" xfId="515" applyNumberFormat="1" applyFont="1" applyAlignment="1">
      <alignment horizontal="center" vertical="center"/>
    </xf>
    <xf numFmtId="181" fontId="76" fillId="0" borderId="0" xfId="1122" applyNumberFormat="1" applyFont="1" applyBorder="1" applyAlignment="1">
      <alignment horizontal="center" vertical="center"/>
    </xf>
    <xf numFmtId="181" fontId="76" fillId="0" borderId="0" xfId="1122" applyNumberFormat="1" applyFont="1" applyBorder="1" applyAlignment="1">
      <alignment horizontal="left" vertical="center"/>
    </xf>
    <xf numFmtId="0" fontId="76" fillId="0" borderId="0" xfId="513" applyFont="1">
      <alignment vertical="center"/>
    </xf>
    <xf numFmtId="0" fontId="58" fillId="0" borderId="0" xfId="515" applyFont="1">
      <alignment vertical="center"/>
    </xf>
    <xf numFmtId="1" fontId="76" fillId="0" borderId="0" xfId="581" applyNumberFormat="1" applyFont="1" applyFill="1" applyBorder="1" applyAlignment="1">
      <alignment horizontal="center" vertical="center"/>
    </xf>
    <xf numFmtId="0" fontId="76" fillId="0" borderId="0" xfId="513" applyFont="1" applyFill="1" applyAlignment="1">
      <alignment horizontal="center" vertical="center"/>
    </xf>
    <xf numFmtId="191" fontId="61" fillId="0" borderId="0" xfId="12" quotePrefix="1" applyNumberFormat="1" applyFont="1" applyFill="1" applyBorder="1" applyAlignment="1">
      <alignment horizontal="center" vertical="center"/>
    </xf>
    <xf numFmtId="0" fontId="85" fillId="0" borderId="0" xfId="516">
      <alignment vertical="center"/>
    </xf>
    <xf numFmtId="180" fontId="78" fillId="0" borderId="0" xfId="592" applyNumberFormat="1" applyFont="1" applyFill="1" applyBorder="1" applyAlignment="1">
      <alignment horizontal="center" vertical="center"/>
    </xf>
    <xf numFmtId="0" fontId="77" fillId="0" borderId="0" xfId="516" applyFont="1">
      <alignment vertical="center"/>
    </xf>
    <xf numFmtId="178" fontId="78" fillId="0" borderId="0" xfId="592" applyNumberFormat="1" applyFont="1" applyBorder="1">
      <alignment vertical="center"/>
    </xf>
    <xf numFmtId="178" fontId="61" fillId="0" borderId="0" xfId="1033" applyNumberFormat="1" applyFont="1" applyFill="1" applyBorder="1" applyAlignment="1">
      <alignment horizontal="right" vertical="center"/>
    </xf>
    <xf numFmtId="0" fontId="9" fillId="0" borderId="0" xfId="1033" applyFont="1" applyFill="1" applyBorder="1" applyAlignment="1">
      <alignment horizontal="left" vertical="center"/>
    </xf>
    <xf numFmtId="0" fontId="17" fillId="0" borderId="0" xfId="581" quotePrefix="1" applyFont="1" applyFill="1">
      <alignment vertical="center"/>
    </xf>
    <xf numFmtId="0" fontId="9" fillId="0" borderId="0" xfId="1033" applyFont="1" applyBorder="1" applyAlignment="1">
      <alignment vertical="center"/>
    </xf>
    <xf numFmtId="0" fontId="79" fillId="0" borderId="0" xfId="581" applyFont="1" applyBorder="1">
      <alignment vertical="center"/>
    </xf>
    <xf numFmtId="0" fontId="0" fillId="0" borderId="0" xfId="0" applyAlignment="1"/>
    <xf numFmtId="0" fontId="17" fillId="0" borderId="0" xfId="13" applyFont="1" applyFill="1" applyBorder="1" applyAlignment="1">
      <alignment vertical="center"/>
    </xf>
    <xf numFmtId="0" fontId="84" fillId="0" borderId="0" xfId="13" applyFont="1" applyFill="1" applyBorder="1" applyAlignment="1">
      <alignment vertical="center"/>
    </xf>
    <xf numFmtId="0" fontId="81" fillId="0" borderId="0" xfId="518" applyFont="1">
      <alignment vertical="center"/>
    </xf>
    <xf numFmtId="0" fontId="85" fillId="0" borderId="0" xfId="518">
      <alignment vertical="center"/>
    </xf>
    <xf numFmtId="0" fontId="81" fillId="0" borderId="0" xfId="518" applyFont="1" applyAlignment="1">
      <alignment horizontal="center" vertical="center"/>
    </xf>
    <xf numFmtId="0" fontId="81" fillId="0" borderId="0" xfId="518" applyFont="1" applyAlignment="1">
      <alignment horizontal="left" vertical="center"/>
    </xf>
    <xf numFmtId="0" fontId="85" fillId="0" borderId="0" xfId="518">
      <alignment vertical="center"/>
    </xf>
    <xf numFmtId="0" fontId="80" fillId="0" borderId="0" xfId="1033" applyFont="1" applyFill="1" applyBorder="1" applyAlignment="1">
      <alignment horizontal="center" vertical="center"/>
    </xf>
    <xf numFmtId="0" fontId="80" fillId="0" borderId="0" xfId="1033" applyFont="1" applyFill="1" applyBorder="1">
      <alignment vertical="center"/>
    </xf>
    <xf numFmtId="178" fontId="80" fillId="0" borderId="0" xfId="1033" applyNumberFormat="1" applyFont="1" applyFill="1" applyBorder="1" applyAlignment="1">
      <alignment horizontal="right" vertical="center"/>
    </xf>
    <xf numFmtId="0" fontId="80" fillId="0" borderId="0" xfId="1033" quotePrefix="1" applyFont="1" applyBorder="1">
      <alignment vertical="center"/>
    </xf>
    <xf numFmtId="178" fontId="80" fillId="0" borderId="0" xfId="1033" quotePrefix="1" applyNumberFormat="1" applyFont="1" applyFill="1" applyBorder="1" applyAlignment="1">
      <alignment vertical="center"/>
    </xf>
    <xf numFmtId="0" fontId="80" fillId="0" borderId="0" xfId="1122" applyFont="1" applyFill="1">
      <alignment vertical="center"/>
    </xf>
    <xf numFmtId="180" fontId="81" fillId="0" borderId="0" xfId="518" applyNumberFormat="1" applyFont="1" applyAlignment="1">
      <alignment horizontal="center" vertical="center"/>
    </xf>
    <xf numFmtId="0" fontId="81" fillId="0" borderId="0" xfId="518" applyFont="1" applyAlignment="1">
      <alignment vertical="center"/>
    </xf>
    <xf numFmtId="0" fontId="9" fillId="0" borderId="0" xfId="518" applyFont="1">
      <alignment vertical="center"/>
    </xf>
    <xf numFmtId="178" fontId="91" fillId="0" borderId="0" xfId="1033" applyNumberFormat="1" applyFont="1" applyFill="1" applyBorder="1" applyAlignment="1">
      <alignment vertical="center"/>
    </xf>
    <xf numFmtId="0" fontId="91" fillId="0" borderId="0" xfId="1033" applyFont="1" applyFill="1" applyBorder="1">
      <alignment vertical="center"/>
    </xf>
    <xf numFmtId="0" fontId="92" fillId="0" borderId="0" xfId="1122" applyFont="1" applyFill="1" applyBorder="1">
      <alignment vertical="center"/>
    </xf>
    <xf numFmtId="0" fontId="93" fillId="0" borderId="0" xfId="1124" applyFont="1" applyFill="1">
      <alignment vertical="center"/>
    </xf>
    <xf numFmtId="0" fontId="93" fillId="0" borderId="0" xfId="1124" applyFont="1" applyFill="1" applyBorder="1">
      <alignment vertical="center"/>
    </xf>
    <xf numFmtId="0" fontId="93" fillId="0" borderId="0" xfId="1124" applyFont="1" applyFill="1" applyBorder="1" applyAlignment="1">
      <alignment horizontal="left" vertical="center"/>
    </xf>
    <xf numFmtId="0" fontId="93" fillId="0" borderId="0" xfId="1124" applyFont="1" applyFill="1" applyAlignment="1">
      <alignment vertical="center"/>
    </xf>
    <xf numFmtId="0" fontId="93" fillId="0" borderId="0" xfId="1124" applyFont="1" applyFill="1" applyAlignment="1">
      <alignment horizontal="center" vertical="center"/>
    </xf>
    <xf numFmtId="0" fontId="93" fillId="0" borderId="0" xfId="1124" applyFont="1" applyFill="1" applyBorder="1" applyAlignment="1">
      <alignment vertical="center"/>
    </xf>
    <xf numFmtId="11" fontId="93" fillId="0" borderId="0" xfId="1124" applyNumberFormat="1" applyFont="1" applyFill="1" applyAlignment="1">
      <alignment vertical="center"/>
    </xf>
    <xf numFmtId="11" fontId="93" fillId="0" borderId="0" xfId="1124" applyNumberFormat="1" applyFont="1" applyFill="1" applyAlignment="1">
      <alignment horizontal="center" vertical="center"/>
    </xf>
    <xf numFmtId="190" fontId="92" fillId="0" borderId="0" xfId="454" applyNumberFormat="1" applyFont="1" applyFill="1" applyBorder="1" applyAlignment="1">
      <alignment horizontal="right" vertical="center"/>
    </xf>
    <xf numFmtId="0" fontId="93" fillId="0" borderId="0" xfId="1124" applyFont="1" applyFill="1" applyAlignment="1">
      <alignment horizontal="left" vertical="center"/>
    </xf>
    <xf numFmtId="0" fontId="93" fillId="0" borderId="0" xfId="1124" applyFont="1" applyFill="1" applyBorder="1" applyAlignment="1">
      <alignment horizontal="center" vertical="center"/>
    </xf>
    <xf numFmtId="11" fontId="93" fillId="0" borderId="0" xfId="1124" applyNumberFormat="1" applyFont="1" applyFill="1" applyBorder="1" applyAlignment="1">
      <alignment horizontal="center" vertical="center"/>
    </xf>
    <xf numFmtId="11" fontId="93" fillId="0" borderId="7" xfId="1124" applyNumberFormat="1" applyFont="1" applyFill="1" applyBorder="1" applyAlignment="1">
      <alignment horizontal="center" vertical="center"/>
    </xf>
    <xf numFmtId="0" fontId="93" fillId="0" borderId="7" xfId="1124" applyFont="1" applyFill="1" applyBorder="1">
      <alignment vertical="center"/>
    </xf>
    <xf numFmtId="0" fontId="93" fillId="0" borderId="7" xfId="1124" applyFont="1" applyFill="1" applyBorder="1" applyAlignment="1">
      <alignment horizontal="center" vertical="center"/>
    </xf>
    <xf numFmtId="0" fontId="92" fillId="0" borderId="0" xfId="454" applyFont="1" applyFill="1" applyBorder="1" applyAlignment="1">
      <alignment horizontal="center" vertical="center"/>
    </xf>
    <xf numFmtId="0" fontId="92" fillId="0" borderId="0" xfId="617" applyFont="1" applyFill="1" applyBorder="1">
      <alignment vertical="center"/>
    </xf>
    <xf numFmtId="0" fontId="94" fillId="0" borderId="0" xfId="617" applyFont="1" applyFill="1" applyBorder="1">
      <alignment vertical="center"/>
    </xf>
    <xf numFmtId="0" fontId="91" fillId="0" borderId="0" xfId="580" applyFont="1" applyFill="1" applyBorder="1" applyAlignment="1">
      <alignment vertical="center"/>
    </xf>
    <xf numFmtId="178" fontId="95" fillId="0" borderId="0" xfId="617" quotePrefix="1" applyNumberFormat="1" applyFont="1" applyBorder="1" applyAlignment="1">
      <alignment horizontal="right" vertical="center"/>
    </xf>
    <xf numFmtId="178" fontId="95" fillId="0" borderId="0" xfId="617" applyNumberFormat="1" applyFont="1" applyBorder="1" applyAlignment="1">
      <alignment horizontal="right" vertical="center"/>
    </xf>
    <xf numFmtId="0" fontId="93" fillId="0" borderId="0" xfId="1124" applyNumberFormat="1" applyFont="1" applyFill="1" applyAlignment="1">
      <alignment horizontal="center" vertical="center"/>
    </xf>
    <xf numFmtId="188" fontId="93" fillId="0" borderId="0" xfId="1124" applyNumberFormat="1" applyFont="1" applyFill="1" applyAlignment="1">
      <alignment horizontal="center" vertical="center"/>
    </xf>
    <xf numFmtId="0" fontId="9" fillId="0" borderId="0" xfId="518" applyFont="1" applyAlignment="1">
      <alignment horizontal="left" vertical="center"/>
    </xf>
    <xf numFmtId="0" fontId="11" fillId="3" borderId="0" xfId="0" applyFont="1" applyFill="1" applyAlignment="1"/>
    <xf numFmtId="0" fontId="17" fillId="3" borderId="0" xfId="0" applyFont="1" applyFill="1" applyAlignment="1"/>
    <xf numFmtId="0" fontId="96" fillId="0" borderId="0" xfId="0" applyFont="1" applyFill="1" applyBorder="1" applyAlignment="1">
      <alignment horizontal="left" vertical="center"/>
    </xf>
    <xf numFmtId="178" fontId="17" fillId="0" borderId="0" xfId="1033" applyNumberFormat="1" applyFont="1" applyFill="1" applyBorder="1" applyAlignment="1">
      <alignment vertical="center"/>
    </xf>
    <xf numFmtId="178" fontId="17" fillId="0" borderId="0" xfId="1033" applyNumberFormat="1" applyFont="1" applyBorder="1" applyAlignment="1">
      <alignment vertical="center"/>
    </xf>
    <xf numFmtId="0" fontId="17" fillId="0" borderId="0" xfId="1033" applyFont="1" applyBorder="1">
      <alignment vertical="center"/>
    </xf>
    <xf numFmtId="0" fontId="9" fillId="0" borderId="0" xfId="1122" applyFont="1" applyFill="1" applyAlignment="1">
      <alignment horizontal="center" vertical="center"/>
    </xf>
    <xf numFmtId="0" fontId="9" fillId="0" borderId="0" xfId="581" applyFont="1">
      <alignment vertical="center"/>
    </xf>
    <xf numFmtId="0" fontId="9" fillId="0" borderId="0" xfId="581" applyFont="1" applyBorder="1">
      <alignment vertical="center"/>
    </xf>
    <xf numFmtId="181" fontId="17" fillId="0" borderId="0" xfId="1033" applyNumberFormat="1" applyFont="1" applyBorder="1">
      <alignment vertical="center"/>
    </xf>
    <xf numFmtId="0" fontId="59" fillId="7" borderId="22" xfId="0" applyFont="1" applyFill="1" applyBorder="1" applyAlignment="1">
      <alignment horizontal="center" vertical="center"/>
    </xf>
    <xf numFmtId="0" fontId="59" fillId="7" borderId="8" xfId="0" applyFont="1" applyFill="1" applyBorder="1" applyAlignment="1">
      <alignment horizontal="center" vertical="center"/>
    </xf>
    <xf numFmtId="0" fontId="59" fillId="7" borderId="9" xfId="0" applyFont="1" applyFill="1" applyBorder="1" applyAlignment="1">
      <alignment horizontal="center" vertical="center"/>
    </xf>
    <xf numFmtId="0" fontId="59" fillId="7" borderId="10" xfId="0" applyFont="1" applyFill="1" applyBorder="1" applyAlignment="1">
      <alignment horizontal="center" vertical="center"/>
    </xf>
    <xf numFmtId="0" fontId="59" fillId="7" borderId="22" xfId="0" applyFont="1" applyFill="1" applyBorder="1" applyAlignment="1">
      <alignment horizontal="center" vertical="center" wrapText="1"/>
    </xf>
    <xf numFmtId="178" fontId="59" fillId="0" borderId="17" xfId="0" applyNumberFormat="1" applyFont="1" applyBorder="1" applyAlignment="1">
      <alignment horizontal="center" vertical="center"/>
    </xf>
    <xf numFmtId="178" fontId="59" fillId="0" borderId="13" xfId="0" applyNumberFormat="1" applyFont="1" applyBorder="1" applyAlignment="1">
      <alignment horizontal="center" vertical="center"/>
    </xf>
    <xf numFmtId="178" fontId="59" fillId="0" borderId="14" xfId="0" applyNumberFormat="1" applyFont="1" applyBorder="1" applyAlignment="1">
      <alignment horizontal="center" vertical="center"/>
    </xf>
    <xf numFmtId="178" fontId="59" fillId="0" borderId="18" xfId="0" applyNumberFormat="1" applyFont="1" applyBorder="1" applyAlignment="1">
      <alignment horizontal="center" vertical="center"/>
    </xf>
    <xf numFmtId="178" fontId="59" fillId="0" borderId="15" xfId="0" applyNumberFormat="1" applyFont="1" applyBorder="1" applyAlignment="1">
      <alignment horizontal="center" vertical="center"/>
    </xf>
    <xf numFmtId="178" fontId="59" fillId="0" borderId="16" xfId="0" applyNumberFormat="1" applyFont="1" applyBorder="1" applyAlignment="1">
      <alignment horizontal="center" vertical="center"/>
    </xf>
    <xf numFmtId="0" fontId="59" fillId="0" borderId="23" xfId="0" applyFont="1" applyBorder="1" applyAlignment="1">
      <alignment horizontal="center" vertical="center"/>
    </xf>
    <xf numFmtId="0" fontId="59" fillId="0" borderId="24" xfId="0" applyFont="1" applyBorder="1" applyAlignment="1">
      <alignment horizontal="center" vertical="center"/>
    </xf>
    <xf numFmtId="0" fontId="67" fillId="0" borderId="17" xfId="0" applyFont="1" applyBorder="1" applyAlignment="1">
      <alignment horizontal="center" vertical="center"/>
    </xf>
    <xf numFmtId="0" fontId="67" fillId="0" borderId="13" xfId="0" applyFont="1" applyBorder="1" applyAlignment="1">
      <alignment horizontal="center" vertical="center"/>
    </xf>
    <xf numFmtId="0" fontId="67" fillId="0" borderId="18" xfId="0" applyFont="1" applyBorder="1" applyAlignment="1">
      <alignment horizontal="center" vertical="center"/>
    </xf>
    <xf numFmtId="0" fontId="67" fillId="0" borderId="15" xfId="0" applyFont="1" applyBorder="1" applyAlignment="1">
      <alignment horizontal="center" vertical="center"/>
    </xf>
    <xf numFmtId="0" fontId="67" fillId="0" borderId="11" xfId="0" applyFont="1" applyBorder="1" applyAlignment="1">
      <alignment horizontal="center" vertical="center"/>
    </xf>
    <xf numFmtId="178" fontId="59" fillId="0" borderId="11" xfId="0" applyNumberFormat="1" applyFont="1" applyBorder="1" applyAlignment="1">
      <alignment horizontal="center" vertical="center"/>
    </xf>
    <xf numFmtId="0" fontId="59" fillId="7" borderId="9" xfId="0" applyFont="1" applyFill="1" applyBorder="1" applyAlignment="1">
      <alignment horizontal="center" vertical="center" wrapText="1"/>
    </xf>
    <xf numFmtId="0" fontId="59" fillId="7" borderId="10" xfId="0" applyFont="1" applyFill="1" applyBorder="1" applyAlignment="1">
      <alignment horizontal="center" vertical="center" wrapText="1"/>
    </xf>
    <xf numFmtId="0" fontId="59" fillId="0" borderId="13" xfId="0" applyFont="1" applyBorder="1" applyAlignment="1">
      <alignment horizontal="center" vertical="center"/>
    </xf>
    <xf numFmtId="0" fontId="59" fillId="0" borderId="14" xfId="0" applyFont="1" applyBorder="1" applyAlignment="1">
      <alignment horizontal="center" vertical="center"/>
    </xf>
    <xf numFmtId="0" fontId="59" fillId="0" borderId="15" xfId="0" applyFont="1" applyBorder="1" applyAlignment="1">
      <alignment horizontal="center" vertical="center"/>
    </xf>
    <xf numFmtId="0" fontId="59" fillId="0" borderId="16" xfId="0" applyFont="1" applyBorder="1" applyAlignment="1">
      <alignment horizontal="center" vertical="center"/>
    </xf>
    <xf numFmtId="178" fontId="59" fillId="0" borderId="12" xfId="0" applyNumberFormat="1" applyFont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center" vertical="center"/>
    </xf>
    <xf numFmtId="178" fontId="59" fillId="0" borderId="11" xfId="0" applyNumberFormat="1" applyFont="1" applyFill="1" applyBorder="1" applyAlignment="1">
      <alignment horizontal="center" vertical="center"/>
    </xf>
    <xf numFmtId="178" fontId="59" fillId="0" borderId="12" xfId="0" applyNumberFormat="1" applyFont="1" applyFill="1" applyBorder="1" applyAlignment="1">
      <alignment horizontal="center" vertical="center"/>
    </xf>
    <xf numFmtId="0" fontId="59" fillId="7" borderId="8" xfId="0" applyFont="1" applyFill="1" applyBorder="1" applyAlignment="1">
      <alignment horizontal="center" vertical="center" wrapText="1"/>
    </xf>
    <xf numFmtId="178" fontId="59" fillId="0" borderId="18" xfId="0" applyNumberFormat="1" applyFont="1" applyFill="1" applyBorder="1" applyAlignment="1">
      <alignment horizontal="center" vertical="center"/>
    </xf>
    <xf numFmtId="178" fontId="59" fillId="0" borderId="15" xfId="0" applyNumberFormat="1" applyFont="1" applyFill="1" applyBorder="1" applyAlignment="1">
      <alignment horizontal="center" vertical="center"/>
    </xf>
    <xf numFmtId="0" fontId="59" fillId="0" borderId="11" xfId="0" applyFont="1" applyBorder="1" applyAlignment="1">
      <alignment horizontal="center" vertical="center"/>
    </xf>
    <xf numFmtId="0" fontId="59" fillId="0" borderId="12" xfId="0" applyFont="1" applyBorder="1" applyAlignment="1">
      <alignment horizontal="center" vertical="center"/>
    </xf>
    <xf numFmtId="0" fontId="59" fillId="7" borderId="7" xfId="0" applyFont="1" applyFill="1" applyBorder="1" applyAlignment="1">
      <alignment horizontal="center" vertical="center"/>
    </xf>
    <xf numFmtId="0" fontId="59" fillId="7" borderId="19" xfId="0" applyFont="1" applyFill="1" applyBorder="1" applyAlignment="1">
      <alignment horizontal="center" vertical="center"/>
    </xf>
    <xf numFmtId="0" fontId="59" fillId="7" borderId="20" xfId="0" applyFont="1" applyFill="1" applyBorder="1" applyAlignment="1">
      <alignment horizontal="center" vertical="center"/>
    </xf>
    <xf numFmtId="0" fontId="59" fillId="7" borderId="21" xfId="0" applyFont="1" applyFill="1" applyBorder="1" applyAlignment="1">
      <alignment horizontal="center" vertical="center"/>
    </xf>
    <xf numFmtId="0" fontId="59" fillId="7" borderId="11" xfId="0" applyFont="1" applyFill="1" applyBorder="1" applyAlignment="1">
      <alignment horizontal="center" vertical="center"/>
    </xf>
    <xf numFmtId="0" fontId="9" fillId="7" borderId="8" xfId="0" applyFont="1" applyFill="1" applyBorder="1" applyAlignment="1">
      <alignment horizontal="center" vertical="center" wrapText="1"/>
    </xf>
    <xf numFmtId="179" fontId="59" fillId="0" borderId="11" xfId="0" applyNumberFormat="1" applyFont="1" applyBorder="1" applyAlignment="1">
      <alignment horizontal="center" vertical="center"/>
    </xf>
    <xf numFmtId="179" fontId="59" fillId="0" borderId="17" xfId="0" applyNumberFormat="1" applyFont="1" applyBorder="1" applyAlignment="1">
      <alignment horizontal="center" vertical="center"/>
    </xf>
    <xf numFmtId="179" fontId="59" fillId="0" borderId="13" xfId="0" applyNumberFormat="1" applyFont="1" applyBorder="1" applyAlignment="1">
      <alignment horizontal="center" vertical="center"/>
    </xf>
    <xf numFmtId="179" fontId="59" fillId="0" borderId="14" xfId="0" applyNumberFormat="1" applyFont="1" applyBorder="1" applyAlignment="1">
      <alignment horizontal="center" vertical="center"/>
    </xf>
    <xf numFmtId="0" fontId="9" fillId="7" borderId="22" xfId="0" applyFont="1" applyFill="1" applyBorder="1" applyAlignment="1">
      <alignment horizontal="center" vertical="center" wrapText="1"/>
    </xf>
    <xf numFmtId="179" fontId="59" fillId="0" borderId="12" xfId="0" applyNumberFormat="1" applyFont="1" applyBorder="1" applyAlignment="1">
      <alignment horizontal="center" vertical="center"/>
    </xf>
    <xf numFmtId="179" fontId="59" fillId="0" borderId="18" xfId="0" applyNumberFormat="1" applyFont="1" applyBorder="1" applyAlignment="1">
      <alignment horizontal="center" vertical="center"/>
    </xf>
    <xf numFmtId="179" fontId="59" fillId="0" borderId="15" xfId="0" applyNumberFormat="1" applyFont="1" applyBorder="1" applyAlignment="1">
      <alignment horizontal="center" vertical="center"/>
    </xf>
    <xf numFmtId="179" fontId="59" fillId="0" borderId="16" xfId="0" applyNumberFormat="1" applyFont="1" applyBorder="1" applyAlignment="1">
      <alignment horizontal="center" vertical="center"/>
    </xf>
    <xf numFmtId="0" fontId="9" fillId="7" borderId="11" xfId="0" applyFont="1" applyFill="1" applyBorder="1" applyAlignment="1">
      <alignment horizontal="center" vertical="center"/>
    </xf>
    <xf numFmtId="0" fontId="59" fillId="7" borderId="17" xfId="0" applyFont="1" applyFill="1" applyBorder="1" applyAlignment="1">
      <alignment horizontal="center" vertical="center"/>
    </xf>
    <xf numFmtId="178" fontId="59" fillId="0" borderId="12" xfId="0" quotePrefix="1" applyNumberFormat="1" applyFont="1" applyBorder="1" applyAlignment="1">
      <alignment horizontal="center" vertical="center"/>
    </xf>
    <xf numFmtId="178" fontId="59" fillId="0" borderId="17" xfId="0" applyNumberFormat="1" applyFont="1" applyFill="1" applyBorder="1" applyAlignment="1">
      <alignment horizontal="center" vertical="center"/>
    </xf>
    <xf numFmtId="178" fontId="59" fillId="0" borderId="13" xfId="0" applyNumberFormat="1" applyFont="1" applyFill="1" applyBorder="1" applyAlignment="1">
      <alignment horizontal="center" vertical="center"/>
    </xf>
    <xf numFmtId="178" fontId="59" fillId="0" borderId="14" xfId="0" applyNumberFormat="1" applyFont="1" applyFill="1" applyBorder="1" applyAlignment="1">
      <alignment horizontal="center" vertical="center"/>
    </xf>
    <xf numFmtId="178" fontId="59" fillId="0" borderId="16" xfId="0" applyNumberFormat="1" applyFont="1" applyFill="1" applyBorder="1" applyAlignment="1">
      <alignment horizontal="center" vertical="center"/>
    </xf>
    <xf numFmtId="0" fontId="67" fillId="0" borderId="12" xfId="0" applyFont="1" applyBorder="1" applyAlignment="1">
      <alignment horizontal="center" vertical="center"/>
    </xf>
    <xf numFmtId="0" fontId="17" fillId="7" borderId="28" xfId="13" applyFont="1" applyFill="1" applyBorder="1" applyAlignment="1">
      <alignment horizontal="center" vertical="center"/>
    </xf>
    <xf numFmtId="180" fontId="97" fillId="0" borderId="28" xfId="0" applyNumberFormat="1" applyFont="1" applyBorder="1" applyAlignment="1">
      <alignment horizontal="center" vertical="center"/>
    </xf>
    <xf numFmtId="0" fontId="96" fillId="0" borderId="0" xfId="0" applyFont="1" applyFill="1" applyBorder="1" applyAlignment="1">
      <alignment horizontal="left" vertical="center"/>
    </xf>
    <xf numFmtId="0" fontId="96" fillId="0" borderId="23" xfId="0" applyFont="1" applyFill="1" applyBorder="1" applyAlignment="1">
      <alignment horizontal="left" vertical="center"/>
    </xf>
    <xf numFmtId="178" fontId="65" fillId="0" borderId="0" xfId="1033" quotePrefix="1" applyNumberFormat="1" applyFont="1" applyBorder="1" applyAlignment="1">
      <alignment horizontal="right" vertical="center"/>
    </xf>
    <xf numFmtId="193" fontId="61" fillId="0" borderId="0" xfId="12" quotePrefix="1" applyNumberFormat="1" applyFont="1" applyFill="1" applyBorder="1" applyAlignment="1">
      <alignment horizontal="center" vertical="center"/>
    </xf>
    <xf numFmtId="178" fontId="17" fillId="0" borderId="0" xfId="1033" applyNumberFormat="1" applyFont="1" applyFill="1" applyBorder="1" applyAlignment="1">
      <alignment horizontal="right" vertical="center"/>
    </xf>
    <xf numFmtId="178" fontId="61" fillId="0" borderId="0" xfId="1033" applyNumberFormat="1" applyFont="1" applyBorder="1" applyAlignment="1">
      <alignment horizontal="center" vertical="center"/>
    </xf>
    <xf numFmtId="178" fontId="61" fillId="0" borderId="0" xfId="1033" quotePrefix="1" applyNumberFormat="1" applyFont="1" applyBorder="1" applyAlignment="1">
      <alignment horizontal="center" vertical="center"/>
    </xf>
    <xf numFmtId="178" fontId="61" fillId="0" borderId="0" xfId="1033" applyNumberFormat="1" applyFont="1" applyBorder="1" applyAlignment="1">
      <alignment horizontal="right" vertical="center"/>
    </xf>
    <xf numFmtId="0" fontId="9" fillId="0" borderId="0" xfId="1033" applyFont="1" applyBorder="1" applyAlignment="1">
      <alignment horizontal="right" vertical="center"/>
    </xf>
    <xf numFmtId="0" fontId="0" fillId="0" borderId="0" xfId="0"/>
    <xf numFmtId="0" fontId="9" fillId="0" borderId="0" xfId="1033" applyFont="1" applyFill="1" applyBorder="1" applyAlignment="1">
      <alignment horizontal="left" vertical="center"/>
    </xf>
    <xf numFmtId="0" fontId="59" fillId="0" borderId="0" xfId="1033" applyFont="1" applyFill="1" applyBorder="1" applyAlignment="1">
      <alignment horizontal="left" vertical="center"/>
    </xf>
    <xf numFmtId="191" fontId="61" fillId="0" borderId="0" xfId="12" quotePrefix="1" applyNumberFormat="1" applyFont="1" applyFill="1" applyBorder="1" applyAlignment="1">
      <alignment horizontal="center" vertical="center"/>
    </xf>
    <xf numFmtId="0" fontId="61" fillId="0" borderId="0" xfId="13" applyFont="1" applyFill="1" applyBorder="1" applyAlignment="1">
      <alignment horizontal="left" vertical="center"/>
    </xf>
    <xf numFmtId="178" fontId="24" fillId="0" borderId="26" xfId="592" applyNumberFormat="1" applyFont="1" applyBorder="1">
      <alignment vertical="center"/>
    </xf>
    <xf numFmtId="0" fontId="69" fillId="0" borderId="0" xfId="580" applyFont="1" applyBorder="1" applyAlignment="1">
      <alignment horizontal="center" vertical="center"/>
    </xf>
    <xf numFmtId="0" fontId="17" fillId="0" borderId="0" xfId="580" applyFont="1" applyFill="1" applyBorder="1" applyAlignment="1">
      <alignment horizontal="center" vertical="center"/>
    </xf>
    <xf numFmtId="0" fontId="63" fillId="0" borderId="0" xfId="454" applyNumberFormat="1" applyFont="1" applyFill="1" applyBorder="1" applyAlignment="1">
      <alignment horizontal="center" vertical="center"/>
    </xf>
    <xf numFmtId="0" fontId="63" fillId="0" borderId="0" xfId="454" applyFont="1" applyFill="1" applyBorder="1" applyAlignment="1">
      <alignment horizontal="center" vertical="center"/>
    </xf>
    <xf numFmtId="190" fontId="63" fillId="0" borderId="0" xfId="454" applyNumberFormat="1" applyFont="1" applyFill="1" applyBorder="1" applyAlignment="1">
      <alignment horizontal="right" vertical="center"/>
    </xf>
    <xf numFmtId="0" fontId="17" fillId="0" borderId="0" xfId="1033" applyFont="1" applyFill="1" applyBorder="1" applyAlignment="1">
      <alignment horizontal="center" vertical="center"/>
    </xf>
    <xf numFmtId="0" fontId="61" fillId="0" borderId="0" xfId="1033" applyFont="1" applyFill="1" applyBorder="1" applyAlignment="1">
      <alignment horizontal="center" vertical="center"/>
    </xf>
    <xf numFmtId="0" fontId="17" fillId="0" borderId="0" xfId="1033" applyFont="1" applyBorder="1" applyAlignment="1">
      <alignment horizontal="center" vertical="center"/>
    </xf>
    <xf numFmtId="0" fontId="61" fillId="0" borderId="0" xfId="1033" applyFont="1" applyBorder="1" applyAlignment="1">
      <alignment horizontal="center" vertical="center"/>
    </xf>
    <xf numFmtId="178" fontId="17" fillId="0" borderId="0" xfId="1033" applyNumberFormat="1" applyFont="1" applyFill="1" applyBorder="1" applyAlignment="1">
      <alignment horizontal="center" vertical="center"/>
    </xf>
    <xf numFmtId="178" fontId="17" fillId="0" borderId="0" xfId="1033" applyNumberFormat="1" applyFont="1" applyBorder="1" applyAlignment="1">
      <alignment horizontal="center" vertical="center"/>
    </xf>
    <xf numFmtId="178" fontId="17" fillId="0" borderId="0" xfId="1033" applyNumberFormat="1" applyFont="1" applyBorder="1" applyAlignment="1">
      <alignment horizontal="right" vertical="center"/>
    </xf>
    <xf numFmtId="181" fontId="17" fillId="0" borderId="0" xfId="1033" applyNumberFormat="1" applyFont="1" applyBorder="1" applyAlignment="1">
      <alignment horizontal="right" vertical="center"/>
    </xf>
    <xf numFmtId="189" fontId="81" fillId="0" borderId="0" xfId="518" applyNumberFormat="1" applyFont="1" applyAlignment="1">
      <alignment horizontal="center" vertical="center"/>
    </xf>
    <xf numFmtId="0" fontId="81" fillId="0" borderId="0" xfId="518" applyFont="1" applyAlignment="1">
      <alignment horizontal="center" vertical="center"/>
    </xf>
    <xf numFmtId="0" fontId="59" fillId="0" borderId="0" xfId="1033" applyFont="1" applyBorder="1" applyAlignment="1">
      <alignment horizontal="right" vertical="center"/>
    </xf>
    <xf numFmtId="183" fontId="61" fillId="0" borderId="0" xfId="13" quotePrefix="1" applyNumberFormat="1" applyFont="1" applyFill="1" applyBorder="1" applyAlignment="1">
      <alignment horizontal="center" vertical="center"/>
    </xf>
    <xf numFmtId="0" fontId="61" fillId="0" borderId="0" xfId="13" applyFont="1" applyFill="1" applyBorder="1" applyAlignment="1">
      <alignment horizontal="center" vertical="center"/>
    </xf>
    <xf numFmtId="178" fontId="81" fillId="0" borderId="0" xfId="518" applyNumberFormat="1" applyFont="1" applyAlignment="1">
      <alignment horizontal="center" vertical="center"/>
    </xf>
    <xf numFmtId="178" fontId="17" fillId="0" borderId="0" xfId="1122" applyNumberFormat="1" applyFont="1" applyFill="1" applyBorder="1" applyAlignment="1">
      <alignment horizontal="right" vertical="center"/>
    </xf>
    <xf numFmtId="0" fontId="17" fillId="0" borderId="0" xfId="1033" quotePrefix="1" applyFont="1" applyFill="1" applyBorder="1" applyAlignment="1">
      <alignment horizontal="center" vertical="center"/>
    </xf>
    <xf numFmtId="178" fontId="61" fillId="0" borderId="0" xfId="12" quotePrefix="1" applyNumberFormat="1" applyFont="1" applyFill="1" applyBorder="1" applyAlignment="1">
      <alignment horizontal="center" vertical="center"/>
    </xf>
    <xf numFmtId="178" fontId="32" fillId="0" borderId="0" xfId="592" applyNumberFormat="1" applyFont="1" applyBorder="1" applyAlignment="1">
      <alignment horizontal="right" vertical="center"/>
    </xf>
    <xf numFmtId="178" fontId="32" fillId="0" borderId="0" xfId="592" quotePrefix="1" applyNumberFormat="1" applyFont="1" applyBorder="1" applyAlignment="1">
      <alignment horizontal="right" vertical="center"/>
    </xf>
    <xf numFmtId="0" fontId="76" fillId="0" borderId="0" xfId="12" quotePrefix="1" applyFont="1" applyFill="1" applyBorder="1" applyAlignment="1">
      <alignment horizontal="center" vertical="center"/>
    </xf>
    <xf numFmtId="0" fontId="76" fillId="0" borderId="0" xfId="513" applyFont="1" applyFill="1" applyAlignment="1">
      <alignment horizontal="center" vertical="center"/>
    </xf>
    <xf numFmtId="0" fontId="76" fillId="0" borderId="0" xfId="581" applyFont="1" applyFill="1" applyBorder="1" applyAlignment="1">
      <alignment horizontal="center" vertical="center"/>
    </xf>
    <xf numFmtId="178" fontId="61" fillId="0" borderId="0" xfId="1033" applyNumberFormat="1" applyFont="1" applyFill="1" applyBorder="1" applyAlignment="1">
      <alignment horizontal="center" vertical="center"/>
    </xf>
    <xf numFmtId="181" fontId="17" fillId="0" borderId="0" xfId="1033" applyNumberFormat="1" applyFont="1" applyBorder="1" applyAlignment="1">
      <alignment vertical="center"/>
    </xf>
    <xf numFmtId="178" fontId="17" fillId="0" borderId="0" xfId="1033" quotePrefix="1" applyNumberFormat="1" applyFont="1" applyFill="1" applyBorder="1" applyAlignment="1">
      <alignment horizontal="center" vertical="center"/>
    </xf>
    <xf numFmtId="0" fontId="24" fillId="7" borderId="28" xfId="592" applyFont="1" applyFill="1" applyBorder="1" applyAlignment="1">
      <alignment horizontal="center" vertical="center" wrapText="1"/>
    </xf>
    <xf numFmtId="0" fontId="24" fillId="7" borderId="28" xfId="592" applyFont="1" applyFill="1" applyBorder="1" applyAlignment="1">
      <alignment horizontal="center" vertical="center"/>
    </xf>
    <xf numFmtId="0" fontId="20" fillId="0" borderId="0" xfId="13" applyFont="1" applyBorder="1" applyAlignment="1">
      <alignment horizontal="center" vertical="center"/>
    </xf>
    <xf numFmtId="181" fontId="24" fillId="0" borderId="26" xfId="592" applyNumberFormat="1" applyFont="1" applyBorder="1">
      <alignment vertical="center"/>
    </xf>
    <xf numFmtId="186" fontId="24" fillId="0" borderId="26" xfId="592" applyNumberFormat="1" applyFont="1" applyBorder="1">
      <alignment vertical="center"/>
    </xf>
    <xf numFmtId="181" fontId="24" fillId="0" borderId="25" xfId="592" applyNumberFormat="1" applyFont="1" applyBorder="1">
      <alignment vertical="center"/>
    </xf>
    <xf numFmtId="186" fontId="24" fillId="0" borderId="25" xfId="592" applyNumberFormat="1" applyFont="1" applyBorder="1">
      <alignment vertical="center"/>
    </xf>
    <xf numFmtId="0" fontId="61" fillId="0" borderId="0" xfId="1033" applyFont="1" applyBorder="1" applyAlignment="1">
      <alignment horizontal="left" vertical="center"/>
    </xf>
    <xf numFmtId="0" fontId="60" fillId="7" borderId="28" xfId="1033" applyFont="1" applyFill="1" applyBorder="1" applyAlignment="1">
      <alignment horizontal="center" vertical="center" wrapText="1"/>
    </xf>
    <xf numFmtId="178" fontId="59" fillId="0" borderId="28" xfId="581" applyNumberFormat="1" applyFont="1" applyBorder="1" applyAlignment="1">
      <alignment horizontal="center" vertical="center"/>
    </xf>
    <xf numFmtId="0" fontId="59" fillId="0" borderId="28" xfId="581" applyFont="1" applyBorder="1" applyAlignment="1">
      <alignment horizontal="center" vertical="center"/>
    </xf>
    <xf numFmtId="0" fontId="60" fillId="7" borderId="28" xfId="581" applyFont="1" applyFill="1" applyBorder="1" applyAlignment="1">
      <alignment horizontal="center" vertical="center" wrapText="1"/>
    </xf>
    <xf numFmtId="0" fontId="75" fillId="7" borderId="28" xfId="580" applyFont="1" applyFill="1" applyBorder="1" applyAlignment="1">
      <alignment horizontal="center" vertical="center" wrapText="1"/>
    </xf>
    <xf numFmtId="178" fontId="17" fillId="0" borderId="0" xfId="592" applyNumberFormat="1" applyFont="1" applyBorder="1" applyAlignment="1">
      <alignment horizontal="right" vertical="center"/>
    </xf>
    <xf numFmtId="0" fontId="17" fillId="0" borderId="0" xfId="592" applyFont="1" applyBorder="1" applyAlignment="1">
      <alignment horizontal="center" vertical="center"/>
    </xf>
    <xf numFmtId="0" fontId="17" fillId="0" borderId="0" xfId="580" applyFont="1" applyBorder="1" applyAlignment="1">
      <alignment horizontal="center" vertical="center"/>
    </xf>
    <xf numFmtId="0" fontId="24" fillId="7" borderId="28" xfId="592" quotePrefix="1" applyFont="1" applyFill="1" applyBorder="1" applyAlignment="1">
      <alignment horizontal="center" vertical="center" wrapText="1"/>
    </xf>
    <xf numFmtId="178" fontId="24" fillId="0" borderId="25" xfId="592" applyNumberFormat="1" applyFont="1" applyBorder="1">
      <alignment vertical="center"/>
    </xf>
    <xf numFmtId="178" fontId="82" fillId="0" borderId="0" xfId="1033" quotePrefix="1" applyNumberFormat="1" applyFont="1" applyBorder="1" applyAlignment="1">
      <alignment horizontal="right" vertical="center"/>
    </xf>
    <xf numFmtId="178" fontId="17" fillId="0" borderId="0" xfId="1033" applyNumberFormat="1" applyFont="1" applyFill="1" applyBorder="1" applyAlignment="1">
      <alignment vertical="center"/>
    </xf>
    <xf numFmtId="178" fontId="2" fillId="0" borderId="0" xfId="1122" applyNumberFormat="1" applyFont="1" applyFill="1" applyBorder="1" applyAlignment="1">
      <alignment vertical="center"/>
    </xf>
    <xf numFmtId="178" fontId="61" fillId="0" borderId="0" xfId="1033" quotePrefix="1" applyNumberFormat="1" applyFont="1" applyBorder="1" applyAlignment="1">
      <alignment vertical="center"/>
    </xf>
    <xf numFmtId="178" fontId="17" fillId="0" borderId="0" xfId="1033" applyNumberFormat="1" applyFont="1" applyBorder="1" applyAlignment="1">
      <alignment vertical="center"/>
    </xf>
    <xf numFmtId="178" fontId="17" fillId="0" borderId="0" xfId="1033" quotePrefix="1" applyNumberFormat="1" applyFont="1" applyFill="1" applyBorder="1" applyAlignment="1">
      <alignment vertical="center"/>
    </xf>
    <xf numFmtId="178" fontId="61" fillId="0" borderId="0" xfId="1033" applyNumberFormat="1" applyFont="1" applyFill="1" applyBorder="1" applyAlignment="1">
      <alignment vertical="center"/>
    </xf>
    <xf numFmtId="178" fontId="61" fillId="0" borderId="0" xfId="580" applyNumberFormat="1" applyFont="1" applyFill="1" applyBorder="1" applyAlignment="1">
      <alignment horizontal="center" vertical="center"/>
    </xf>
    <xf numFmtId="0" fontId="61" fillId="0" borderId="0" xfId="581" applyFont="1" applyFill="1" applyBorder="1" applyAlignment="1">
      <alignment horizontal="center" vertical="center"/>
    </xf>
    <xf numFmtId="189" fontId="73" fillId="0" borderId="0" xfId="513" applyNumberFormat="1" applyFont="1" applyFill="1" applyAlignment="1">
      <alignment horizontal="center" vertical="center"/>
    </xf>
    <xf numFmtId="0" fontId="73" fillId="0" borderId="0" xfId="513" applyFont="1" applyAlignment="1">
      <alignment horizontal="center" vertical="center"/>
    </xf>
    <xf numFmtId="0" fontId="73" fillId="0" borderId="23" xfId="513" applyFont="1" applyBorder="1" applyAlignment="1">
      <alignment horizontal="center" vertical="center"/>
    </xf>
    <xf numFmtId="0" fontId="73" fillId="0" borderId="7" xfId="513" applyFont="1" applyBorder="1" applyAlignment="1">
      <alignment horizontal="center" vertical="center"/>
    </xf>
    <xf numFmtId="192" fontId="61" fillId="0" borderId="0" xfId="581" applyNumberFormat="1" applyFont="1" applyFill="1" applyBorder="1" applyAlignment="1">
      <alignment horizontal="center" vertical="center"/>
    </xf>
    <xf numFmtId="0" fontId="61" fillId="0" borderId="23" xfId="581" applyFont="1" applyFill="1" applyBorder="1" applyAlignment="1">
      <alignment horizontal="center" vertical="center"/>
    </xf>
    <xf numFmtId="0" fontId="61" fillId="0" borderId="0" xfId="12" quotePrefix="1" applyFont="1" applyBorder="1" applyAlignment="1">
      <alignment horizontal="center" vertical="center"/>
    </xf>
    <xf numFmtId="0" fontId="61" fillId="0" borderId="7" xfId="581" applyFont="1" applyBorder="1" applyAlignment="1">
      <alignment horizontal="center" vertical="center"/>
    </xf>
    <xf numFmtId="0" fontId="69" fillId="0" borderId="0" xfId="13" applyFont="1" applyBorder="1" applyAlignment="1">
      <alignment horizontal="center" vertical="center"/>
    </xf>
    <xf numFmtId="194" fontId="77" fillId="0" borderId="0" xfId="515" applyNumberFormat="1" applyFont="1" applyAlignment="1">
      <alignment horizontal="center" vertical="center"/>
    </xf>
    <xf numFmtId="178" fontId="77" fillId="0" borderId="0" xfId="515" applyNumberFormat="1" applyFont="1" applyAlignment="1">
      <alignment horizontal="center" vertical="center"/>
    </xf>
    <xf numFmtId="0" fontId="77" fillId="0" borderId="0" xfId="515" applyFont="1" applyAlignment="1">
      <alignment horizontal="center" vertical="center"/>
    </xf>
    <xf numFmtId="178" fontId="17" fillId="0" borderId="2" xfId="592" applyNumberFormat="1" applyFont="1" applyFill="1" applyBorder="1" applyAlignment="1">
      <alignment horizontal="right" vertical="center"/>
    </xf>
    <xf numFmtId="178" fontId="17" fillId="0" borderId="29" xfId="592" applyNumberFormat="1" applyFont="1" applyFill="1" applyBorder="1" applyAlignment="1">
      <alignment horizontal="right" vertical="center"/>
    </xf>
    <xf numFmtId="176" fontId="61" fillId="0" borderId="0" xfId="580" applyNumberFormat="1" applyFont="1" applyBorder="1" applyAlignment="1">
      <alignment horizontal="center" vertical="center"/>
    </xf>
    <xf numFmtId="184" fontId="61" fillId="0" borderId="31" xfId="13" applyNumberFormat="1" applyFont="1" applyBorder="1" applyAlignment="1">
      <alignment horizontal="center" vertical="center"/>
    </xf>
    <xf numFmtId="184" fontId="61" fillId="0" borderId="32" xfId="13" applyNumberFormat="1" applyFont="1" applyBorder="1" applyAlignment="1">
      <alignment horizontal="center" vertical="center"/>
    </xf>
    <xf numFmtId="0" fontId="61" fillId="7" borderId="29" xfId="13" applyFont="1" applyFill="1" applyBorder="1">
      <alignment horizontal="left" vertical="center"/>
    </xf>
    <xf numFmtId="0" fontId="61" fillId="7" borderId="31" xfId="13" applyFont="1" applyFill="1" applyBorder="1">
      <alignment horizontal="left" vertical="center"/>
    </xf>
    <xf numFmtId="0" fontId="61" fillId="7" borderId="32" xfId="13" applyFont="1" applyFill="1" applyBorder="1">
      <alignment horizontal="left" vertical="center"/>
    </xf>
    <xf numFmtId="0" fontId="17" fillId="7" borderId="33" xfId="13" applyFont="1" applyFill="1" applyBorder="1" applyAlignment="1">
      <alignment horizontal="left" vertical="center"/>
    </xf>
    <xf numFmtId="0" fontId="25" fillId="7" borderId="34" xfId="13" applyFont="1" applyFill="1" applyBorder="1" applyAlignment="1">
      <alignment horizontal="left" vertical="center"/>
    </xf>
    <xf numFmtId="0" fontId="25" fillId="7" borderId="35" xfId="13" applyFont="1" applyFill="1" applyBorder="1" applyAlignment="1">
      <alignment horizontal="left" vertical="center"/>
    </xf>
    <xf numFmtId="178" fontId="17" fillId="0" borderId="1" xfId="13" applyNumberFormat="1" applyFont="1" applyFill="1" applyBorder="1" applyAlignment="1">
      <alignment horizontal="right" vertical="center"/>
    </xf>
    <xf numFmtId="178" fontId="17" fillId="0" borderId="36" xfId="13" applyNumberFormat="1" applyFont="1" applyFill="1" applyBorder="1" applyAlignment="1">
      <alignment horizontal="right" vertical="center"/>
    </xf>
    <xf numFmtId="0" fontId="25" fillId="0" borderId="34" xfId="13" applyFont="1" applyBorder="1" applyAlignment="1">
      <alignment horizontal="center" vertical="center"/>
    </xf>
    <xf numFmtId="0" fontId="25" fillId="0" borderId="35" xfId="13" applyFont="1" applyBorder="1" applyAlignment="1">
      <alignment horizontal="center" vertical="center"/>
    </xf>
    <xf numFmtId="0" fontId="17" fillId="7" borderId="36" xfId="13" applyFont="1" applyFill="1" applyBorder="1">
      <alignment horizontal="left" vertical="center"/>
    </xf>
    <xf numFmtId="0" fontId="0" fillId="7" borderId="34" xfId="0" applyFill="1" applyBorder="1"/>
    <xf numFmtId="0" fontId="0" fillId="7" borderId="35" xfId="0" applyFill="1" applyBorder="1"/>
    <xf numFmtId="0" fontId="61" fillId="0" borderId="34" xfId="13" applyFont="1" applyBorder="1" applyAlignment="1">
      <alignment horizontal="center" vertical="center"/>
    </xf>
    <xf numFmtId="0" fontId="61" fillId="0" borderId="35" xfId="13" applyFont="1" applyBorder="1" applyAlignment="1">
      <alignment horizontal="center" vertical="center"/>
    </xf>
    <xf numFmtId="0" fontId="61" fillId="7" borderId="36" xfId="13" applyFont="1" applyFill="1" applyBorder="1">
      <alignment horizontal="left" vertical="center"/>
    </xf>
    <xf numFmtId="0" fontId="61" fillId="7" borderId="34" xfId="13" applyFont="1" applyFill="1" applyBorder="1">
      <alignment horizontal="left" vertical="center"/>
    </xf>
    <xf numFmtId="0" fontId="61" fillId="7" borderId="35" xfId="13" applyFont="1" applyFill="1" applyBorder="1">
      <alignment horizontal="left" vertical="center"/>
    </xf>
    <xf numFmtId="185" fontId="61" fillId="0" borderId="31" xfId="13" applyNumberFormat="1" applyFont="1" applyBorder="1" applyAlignment="1">
      <alignment horizontal="center" vertical="center"/>
    </xf>
    <xf numFmtId="185" fontId="61" fillId="0" borderId="32" xfId="13" applyNumberFormat="1" applyFont="1" applyBorder="1" applyAlignment="1">
      <alignment horizontal="center" vertical="center"/>
    </xf>
    <xf numFmtId="0" fontId="25" fillId="7" borderId="30" xfId="13" applyFont="1" applyFill="1" applyBorder="1" applyAlignment="1">
      <alignment horizontal="left" vertical="center"/>
    </xf>
    <xf numFmtId="0" fontId="25" fillId="7" borderId="31" xfId="13" applyFont="1" applyFill="1" applyBorder="1" applyAlignment="1">
      <alignment horizontal="left" vertical="center"/>
    </xf>
    <xf numFmtId="0" fontId="25" fillId="7" borderId="32" xfId="13" applyFont="1" applyFill="1" applyBorder="1" applyAlignment="1">
      <alignment horizontal="left" vertical="center"/>
    </xf>
    <xf numFmtId="185" fontId="25" fillId="0" borderId="31" xfId="13" applyNumberFormat="1" applyFont="1" applyBorder="1" applyAlignment="1">
      <alignment horizontal="center" vertical="center"/>
    </xf>
    <xf numFmtId="185" fontId="25" fillId="0" borderId="32" xfId="13" applyNumberFormat="1" applyFont="1" applyBorder="1" applyAlignment="1">
      <alignment horizontal="center" vertical="center"/>
    </xf>
    <xf numFmtId="0" fontId="25" fillId="7" borderId="29" xfId="13" applyFont="1" applyFill="1" applyBorder="1">
      <alignment horizontal="left" vertical="center"/>
    </xf>
    <xf numFmtId="0" fontId="25" fillId="7" borderId="31" xfId="13" applyFont="1" applyFill="1" applyBorder="1">
      <alignment horizontal="left" vertical="center"/>
    </xf>
    <xf numFmtId="0" fontId="25" fillId="7" borderId="32" xfId="13" applyFont="1" applyFill="1" applyBorder="1">
      <alignment horizontal="left" vertical="center"/>
    </xf>
    <xf numFmtId="185" fontId="25" fillId="0" borderId="38" xfId="13" applyNumberFormat="1" applyFont="1" applyBorder="1" applyAlignment="1">
      <alignment horizontal="center" vertical="center"/>
    </xf>
    <xf numFmtId="185" fontId="25" fillId="0" borderId="39" xfId="13" applyNumberFormat="1" applyFont="1" applyBorder="1" applyAlignment="1">
      <alignment horizontal="center" vertical="center"/>
    </xf>
    <xf numFmtId="0" fontId="25" fillId="7" borderId="37" xfId="13" applyFont="1" applyFill="1" applyBorder="1" applyAlignment="1">
      <alignment horizontal="left" vertical="center"/>
    </xf>
    <xf numFmtId="0" fontId="25" fillId="7" borderId="38" xfId="13" applyFont="1" applyFill="1" applyBorder="1" applyAlignment="1">
      <alignment horizontal="left" vertical="center"/>
    </xf>
    <xf numFmtId="0" fontId="25" fillId="7" borderId="39" xfId="13" applyFont="1" applyFill="1" applyBorder="1" applyAlignment="1">
      <alignment horizontal="left" vertical="center"/>
    </xf>
    <xf numFmtId="0" fontId="61" fillId="0" borderId="0" xfId="8" applyFont="1" applyBorder="1" applyAlignment="1">
      <alignment horizontal="center" vertical="center"/>
    </xf>
    <xf numFmtId="189" fontId="61" fillId="0" borderId="0" xfId="580" applyNumberFormat="1" applyFont="1" applyFill="1" applyBorder="1" applyAlignment="1">
      <alignment horizontal="center" vertical="center"/>
    </xf>
    <xf numFmtId="178" fontId="66" fillId="0" borderId="0" xfId="1033" quotePrefix="1" applyNumberFormat="1" applyFont="1" applyBorder="1" applyAlignment="1">
      <alignment horizontal="right" vertical="center"/>
    </xf>
    <xf numFmtId="0" fontId="61" fillId="7" borderId="37" xfId="13" applyFont="1" applyFill="1" applyBorder="1" applyAlignment="1">
      <alignment horizontal="left" vertical="center"/>
    </xf>
    <xf numFmtId="0" fontId="61" fillId="7" borderId="38" xfId="13" applyFont="1" applyFill="1" applyBorder="1" applyAlignment="1">
      <alignment horizontal="left" vertical="center"/>
    </xf>
    <xf numFmtId="0" fontId="61" fillId="7" borderId="39" xfId="13" applyFont="1" applyFill="1" applyBorder="1" applyAlignment="1">
      <alignment horizontal="left" vertical="center"/>
    </xf>
    <xf numFmtId="180" fontId="61" fillId="0" borderId="40" xfId="13" applyNumberFormat="1" applyFont="1" applyBorder="1" applyAlignment="1">
      <alignment horizontal="right" vertical="center"/>
    </xf>
    <xf numFmtId="180" fontId="61" fillId="0" borderId="38" xfId="13" applyNumberFormat="1" applyFont="1" applyBorder="1" applyAlignment="1">
      <alignment horizontal="right" vertical="center"/>
    </xf>
    <xf numFmtId="184" fontId="61" fillId="0" borderId="38" xfId="13" applyNumberFormat="1" applyFont="1" applyBorder="1" applyAlignment="1">
      <alignment horizontal="center" vertical="center"/>
    </xf>
    <xf numFmtId="184" fontId="61" fillId="0" borderId="39" xfId="13" applyNumberFormat="1" applyFont="1" applyBorder="1" applyAlignment="1">
      <alignment horizontal="center" vertical="center"/>
    </xf>
    <xf numFmtId="0" fontId="61" fillId="7" borderId="40" xfId="13" applyFont="1" applyFill="1" applyBorder="1" applyAlignment="1">
      <alignment horizontal="left" vertical="center"/>
    </xf>
    <xf numFmtId="178" fontId="61" fillId="0" borderId="40" xfId="13" applyNumberFormat="1" applyFont="1" applyBorder="1" applyAlignment="1">
      <alignment horizontal="right" vertical="center"/>
    </xf>
    <xf numFmtId="178" fontId="61" fillId="0" borderId="38" xfId="13" applyNumberFormat="1" applyFont="1" applyBorder="1" applyAlignment="1">
      <alignment horizontal="right" vertical="center"/>
    </xf>
    <xf numFmtId="184" fontId="61" fillId="0" borderId="41" xfId="13" applyNumberFormat="1" applyFont="1" applyBorder="1" applyAlignment="1">
      <alignment horizontal="center" vertical="center"/>
    </xf>
    <xf numFmtId="0" fontId="61" fillId="7" borderId="30" xfId="13" applyFont="1" applyFill="1" applyBorder="1" applyAlignment="1">
      <alignment horizontal="left" vertical="center"/>
    </xf>
    <xf numFmtId="0" fontId="61" fillId="7" borderId="31" xfId="13" applyFont="1" applyFill="1" applyBorder="1" applyAlignment="1">
      <alignment horizontal="left" vertical="center"/>
    </xf>
    <xf numFmtId="0" fontId="61" fillId="7" borderId="32" xfId="13" applyFont="1" applyFill="1" applyBorder="1" applyAlignment="1">
      <alignment horizontal="left" vertical="center"/>
    </xf>
    <xf numFmtId="178" fontId="61" fillId="0" borderId="29" xfId="13" applyNumberFormat="1" applyFont="1" applyBorder="1" applyAlignment="1">
      <alignment horizontal="right" vertical="center"/>
    </xf>
    <xf numFmtId="178" fontId="61" fillId="0" borderId="31" xfId="13" applyNumberFormat="1" applyFont="1" applyBorder="1" applyAlignment="1">
      <alignment horizontal="right" vertical="center"/>
    </xf>
    <xf numFmtId="0" fontId="61" fillId="0" borderId="31" xfId="13" applyFont="1" applyBorder="1" applyAlignment="1">
      <alignment horizontal="center" vertical="center"/>
    </xf>
    <xf numFmtId="0" fontId="61" fillId="0" borderId="42" xfId="13" applyFont="1" applyBorder="1" applyAlignment="1">
      <alignment horizontal="center" vertical="center"/>
    </xf>
    <xf numFmtId="178" fontId="61" fillId="0" borderId="2" xfId="13" applyNumberFormat="1" applyFont="1" applyBorder="1" applyAlignment="1">
      <alignment horizontal="right" vertical="center"/>
    </xf>
    <xf numFmtId="0" fontId="61" fillId="7" borderId="43" xfId="13" applyFont="1" applyFill="1" applyBorder="1">
      <alignment horizontal="left" vertical="center"/>
    </xf>
    <xf numFmtId="0" fontId="61" fillId="7" borderId="44" xfId="13" applyFont="1" applyFill="1" applyBorder="1">
      <alignment horizontal="left" vertical="center"/>
    </xf>
    <xf numFmtId="0" fontId="61" fillId="7" borderId="45" xfId="13" applyFont="1" applyFill="1" applyBorder="1">
      <alignment horizontal="left" vertical="center"/>
    </xf>
    <xf numFmtId="178" fontId="61" fillId="0" borderId="43" xfId="13" applyNumberFormat="1" applyFont="1" applyBorder="1" applyAlignment="1">
      <alignment horizontal="right" vertical="center"/>
    </xf>
    <xf numFmtId="178" fontId="61" fillId="0" borderId="44" xfId="13" applyNumberFormat="1" applyFont="1" applyBorder="1" applyAlignment="1">
      <alignment horizontal="right" vertical="center"/>
    </xf>
    <xf numFmtId="183" fontId="61" fillId="0" borderId="44" xfId="13" applyNumberFormat="1" applyFont="1" applyBorder="1" applyAlignment="1">
      <alignment horizontal="center" vertical="center"/>
    </xf>
    <xf numFmtId="183" fontId="61" fillId="0" borderId="46" xfId="13" applyNumberFormat="1" applyFont="1" applyBorder="1" applyAlignment="1">
      <alignment horizontal="center" vertical="center"/>
    </xf>
    <xf numFmtId="183" fontId="61" fillId="0" borderId="31" xfId="13" applyNumberFormat="1" applyFont="1" applyBorder="1" applyAlignment="1">
      <alignment horizontal="center" vertical="center"/>
    </xf>
    <xf numFmtId="183" fontId="61" fillId="0" borderId="42" xfId="13" applyNumberFormat="1" applyFont="1" applyBorder="1" applyAlignment="1">
      <alignment horizontal="center" vertical="center"/>
    </xf>
    <xf numFmtId="178" fontId="61" fillId="0" borderId="2" xfId="1033" applyNumberFormat="1" applyFont="1" applyBorder="1" applyAlignment="1">
      <alignment horizontal="right" vertical="center"/>
    </xf>
    <xf numFmtId="178" fontId="61" fillId="0" borderId="29" xfId="1033" applyNumberFormat="1" applyFont="1" applyBorder="1" applyAlignment="1">
      <alignment horizontal="right" vertical="center"/>
    </xf>
    <xf numFmtId="0" fontId="61" fillId="0" borderId="0" xfId="580" applyFont="1" applyBorder="1" applyAlignment="1">
      <alignment horizontal="center" vertical="center"/>
    </xf>
    <xf numFmtId="0" fontId="61" fillId="0" borderId="0" xfId="12" quotePrefix="1" applyFont="1" applyFill="1" applyBorder="1" applyAlignment="1">
      <alignment horizontal="center" vertical="center"/>
    </xf>
    <xf numFmtId="178" fontId="59" fillId="0" borderId="28" xfId="1033" applyNumberFormat="1" applyFont="1" applyFill="1" applyBorder="1" applyAlignment="1">
      <alignment horizontal="center" vertical="center"/>
    </xf>
    <xf numFmtId="0" fontId="69" fillId="0" borderId="0" xfId="580" applyFont="1" applyFill="1" applyBorder="1" applyAlignment="1">
      <alignment horizontal="center" vertical="center"/>
    </xf>
    <xf numFmtId="0" fontId="61" fillId="0" borderId="0" xfId="580" applyFont="1" applyFill="1" applyBorder="1" applyAlignment="1">
      <alignment horizontal="center" vertical="center"/>
    </xf>
    <xf numFmtId="0" fontId="59" fillId="0" borderId="28" xfId="1033" applyFont="1" applyFill="1" applyBorder="1" applyAlignment="1">
      <alignment horizontal="center" vertical="center"/>
    </xf>
    <xf numFmtId="178" fontId="59" fillId="0" borderId="28" xfId="581" applyNumberFormat="1" applyFont="1" applyFill="1" applyBorder="1" applyAlignment="1">
      <alignment horizontal="center" vertical="center"/>
    </xf>
    <xf numFmtId="0" fontId="59" fillId="0" borderId="28" xfId="581" applyFont="1" applyFill="1" applyBorder="1" applyAlignment="1">
      <alignment horizontal="center" vertical="center"/>
    </xf>
    <xf numFmtId="178" fontId="63" fillId="0" borderId="28" xfId="580" quotePrefix="1" applyNumberFormat="1" applyFont="1" applyFill="1" applyBorder="1" applyAlignment="1">
      <alignment horizontal="center" vertical="center"/>
    </xf>
    <xf numFmtId="0" fontId="63" fillId="0" borderId="28" xfId="580" quotePrefix="1" applyFont="1" applyFill="1" applyBorder="1" applyAlignment="1">
      <alignment horizontal="center" vertical="center"/>
    </xf>
    <xf numFmtId="179" fontId="61" fillId="0" borderId="0" xfId="580" applyNumberFormat="1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17" fillId="0" borderId="0" xfId="8" applyFont="1" applyBorder="1" applyAlignment="1">
      <alignment horizontal="center" vertical="center"/>
    </xf>
    <xf numFmtId="0" fontId="63" fillId="0" borderId="0" xfId="1033" applyFont="1" applyBorder="1" applyAlignment="1">
      <alignment horizontal="center" vertical="center"/>
    </xf>
    <xf numFmtId="179" fontId="61" fillId="0" borderId="0" xfId="580" applyNumberFormat="1" applyFont="1" applyBorder="1" applyAlignment="1">
      <alignment horizontal="right" vertical="center"/>
    </xf>
    <xf numFmtId="176" fontId="61" fillId="0" borderId="43" xfId="13" applyNumberFormat="1" applyFont="1" applyBorder="1" applyAlignment="1">
      <alignment horizontal="right" vertical="center"/>
    </xf>
    <xf numFmtId="176" fontId="61" fillId="0" borderId="44" xfId="13" applyNumberFormat="1" applyFont="1" applyBorder="1" applyAlignment="1">
      <alignment horizontal="right" vertical="center"/>
    </xf>
    <xf numFmtId="183" fontId="61" fillId="0" borderId="34" xfId="13" applyNumberFormat="1" applyFont="1" applyBorder="1" applyAlignment="1">
      <alignment horizontal="center" vertical="center"/>
    </xf>
    <xf numFmtId="183" fontId="61" fillId="0" borderId="47" xfId="13" applyNumberFormat="1" applyFont="1" applyBorder="1" applyAlignment="1">
      <alignment horizontal="center" vertical="center"/>
    </xf>
    <xf numFmtId="176" fontId="61" fillId="0" borderId="40" xfId="13" applyNumberFormat="1" applyFont="1" applyBorder="1" applyAlignment="1">
      <alignment horizontal="right" vertical="center"/>
    </xf>
    <xf numFmtId="176" fontId="61" fillId="0" borderId="38" xfId="13" applyNumberFormat="1" applyFont="1" applyBorder="1" applyAlignment="1">
      <alignment horizontal="right" vertical="center"/>
    </xf>
    <xf numFmtId="185" fontId="61" fillId="0" borderId="38" xfId="13" applyNumberFormat="1" applyFont="1" applyBorder="1" applyAlignment="1">
      <alignment horizontal="center" vertical="center"/>
    </xf>
    <xf numFmtId="178" fontId="61" fillId="0" borderId="48" xfId="13" applyNumberFormat="1" applyFont="1" applyBorder="1" applyAlignment="1">
      <alignment horizontal="right" vertical="center"/>
    </xf>
    <xf numFmtId="178" fontId="61" fillId="0" borderId="49" xfId="13" applyNumberFormat="1" applyFont="1" applyBorder="1" applyAlignment="1">
      <alignment horizontal="right" vertical="center"/>
    </xf>
    <xf numFmtId="0" fontId="61" fillId="7" borderId="33" xfId="13" applyFont="1" applyFill="1" applyBorder="1" applyAlignment="1">
      <alignment horizontal="left" vertical="center"/>
    </xf>
    <xf numFmtId="0" fontId="61" fillId="7" borderId="34" xfId="13" applyFont="1" applyFill="1" applyBorder="1" applyAlignment="1">
      <alignment horizontal="left" vertical="center"/>
    </xf>
    <xf numFmtId="0" fontId="61" fillId="7" borderId="35" xfId="13" applyFont="1" applyFill="1" applyBorder="1" applyAlignment="1">
      <alignment horizontal="left" vertical="center"/>
    </xf>
    <xf numFmtId="178" fontId="61" fillId="0" borderId="1" xfId="13" applyNumberFormat="1" applyFont="1" applyBorder="1" applyAlignment="1">
      <alignment horizontal="right" vertical="center"/>
    </xf>
    <xf numFmtId="178" fontId="61" fillId="0" borderId="36" xfId="13" applyNumberFormat="1" applyFont="1" applyBorder="1" applyAlignment="1">
      <alignment horizontal="right" vertical="center"/>
    </xf>
    <xf numFmtId="189" fontId="77" fillId="0" borderId="0" xfId="515" applyNumberFormat="1" applyFont="1" applyAlignment="1">
      <alignment horizontal="center" vertical="center"/>
    </xf>
    <xf numFmtId="178" fontId="61" fillId="0" borderId="0" xfId="1033" quotePrefix="1" applyNumberFormat="1" applyFont="1" applyFill="1" applyBorder="1" applyAlignment="1">
      <alignment vertical="center"/>
    </xf>
    <xf numFmtId="177" fontId="61" fillId="0" borderId="0" xfId="1033" quotePrefix="1" applyNumberFormat="1" applyFont="1" applyBorder="1" applyAlignment="1">
      <alignment horizontal="right" vertical="center"/>
    </xf>
    <xf numFmtId="178" fontId="17" fillId="0" borderId="48" xfId="13" applyNumberFormat="1" applyFont="1" applyFill="1" applyBorder="1" applyAlignment="1">
      <alignment horizontal="right" vertical="center"/>
    </xf>
    <xf numFmtId="178" fontId="17" fillId="0" borderId="49" xfId="13" applyNumberFormat="1" applyFont="1" applyFill="1" applyBorder="1" applyAlignment="1">
      <alignment horizontal="right" vertical="center"/>
    </xf>
    <xf numFmtId="183" fontId="25" fillId="0" borderId="34" xfId="13" applyNumberFormat="1" applyFont="1" applyBorder="1" applyAlignment="1">
      <alignment horizontal="center" vertical="center"/>
    </xf>
    <xf numFmtId="183" fontId="25" fillId="0" borderId="47" xfId="13" applyNumberFormat="1" applyFont="1" applyBorder="1" applyAlignment="1">
      <alignment horizontal="center" vertical="center"/>
    </xf>
    <xf numFmtId="184" fontId="25" fillId="0" borderId="31" xfId="13" applyNumberFormat="1" applyFont="1" applyBorder="1" applyAlignment="1">
      <alignment horizontal="center" vertical="center"/>
    </xf>
    <xf numFmtId="184" fontId="25" fillId="0" borderId="32" xfId="13" applyNumberFormat="1" applyFont="1" applyBorder="1" applyAlignment="1">
      <alignment horizontal="center" vertical="center"/>
    </xf>
    <xf numFmtId="178" fontId="17" fillId="0" borderId="29" xfId="13" applyNumberFormat="1" applyFont="1" applyFill="1" applyBorder="1" applyAlignment="1">
      <alignment horizontal="right" vertical="center"/>
    </xf>
    <xf numFmtId="178" fontId="17" fillId="0" borderId="31" xfId="13" applyNumberFormat="1" applyFont="1" applyFill="1" applyBorder="1" applyAlignment="1">
      <alignment horizontal="right" vertical="center"/>
    </xf>
    <xf numFmtId="183" fontId="25" fillId="0" borderId="31" xfId="13" applyNumberFormat="1" applyFont="1" applyBorder="1" applyAlignment="1">
      <alignment horizontal="center" vertical="center"/>
    </xf>
    <xf numFmtId="183" fontId="25" fillId="0" borderId="42" xfId="13" applyNumberFormat="1" applyFont="1" applyBorder="1" applyAlignment="1">
      <alignment horizontal="center" vertical="center"/>
    </xf>
    <xf numFmtId="178" fontId="17" fillId="0" borderId="0" xfId="592" applyNumberFormat="1" applyFont="1" applyFill="1" applyBorder="1" applyAlignment="1">
      <alignment horizontal="right" vertical="center"/>
    </xf>
    <xf numFmtId="0" fontId="25" fillId="0" borderId="31" xfId="13" applyFont="1" applyBorder="1" applyAlignment="1">
      <alignment horizontal="center" vertical="center"/>
    </xf>
    <xf numFmtId="0" fontId="25" fillId="0" borderId="42" xfId="13" applyFont="1" applyBorder="1" applyAlignment="1">
      <alignment horizontal="center" vertical="center"/>
    </xf>
    <xf numFmtId="0" fontId="0" fillId="7" borderId="31" xfId="0" applyFill="1" applyBorder="1"/>
    <xf numFmtId="0" fontId="0" fillId="7" borderId="32" xfId="0" applyFill="1" applyBorder="1"/>
    <xf numFmtId="178" fontId="17" fillId="0" borderId="2" xfId="13" applyNumberFormat="1" applyFont="1" applyFill="1" applyBorder="1" applyAlignment="1">
      <alignment horizontal="right" vertical="center"/>
    </xf>
    <xf numFmtId="178" fontId="32" fillId="0" borderId="0" xfId="1033" quotePrefix="1" applyNumberFormat="1" applyFont="1" applyBorder="1" applyAlignment="1">
      <alignment horizontal="right" vertical="center"/>
    </xf>
    <xf numFmtId="181" fontId="17" fillId="0" borderId="0" xfId="1033" applyNumberFormat="1" applyFont="1" applyFill="1" applyBorder="1" applyAlignment="1">
      <alignment horizontal="center" vertical="center"/>
    </xf>
    <xf numFmtId="176" fontId="17" fillId="0" borderId="40" xfId="13" applyNumberFormat="1" applyFont="1" applyFill="1" applyBorder="1" applyAlignment="1">
      <alignment horizontal="right" vertical="center"/>
    </xf>
    <xf numFmtId="176" fontId="17" fillId="0" borderId="38" xfId="13" applyNumberFormat="1" applyFont="1" applyFill="1" applyBorder="1" applyAlignment="1">
      <alignment horizontal="right" vertical="center"/>
    </xf>
    <xf numFmtId="184" fontId="25" fillId="0" borderId="38" xfId="13" applyNumberFormat="1" applyFont="1" applyBorder="1" applyAlignment="1">
      <alignment horizontal="center" vertical="center"/>
    </xf>
    <xf numFmtId="184" fontId="25" fillId="0" borderId="41" xfId="13" applyNumberFormat="1" applyFont="1" applyBorder="1" applyAlignment="1">
      <alignment horizontal="center" vertical="center"/>
    </xf>
    <xf numFmtId="0" fontId="17" fillId="7" borderId="30" xfId="13" applyFont="1" applyFill="1" applyBorder="1" applyAlignment="1">
      <alignment horizontal="left" vertical="center"/>
    </xf>
    <xf numFmtId="0" fontId="17" fillId="0" borderId="0" xfId="1033" quotePrefix="1" applyFont="1" applyFill="1" applyBorder="1" applyAlignment="1">
      <alignment horizontal="left" vertical="center"/>
    </xf>
    <xf numFmtId="189" fontId="73" fillId="0" borderId="0" xfId="513" applyNumberFormat="1" applyFont="1" applyAlignment="1">
      <alignment horizontal="center" vertical="center"/>
    </xf>
    <xf numFmtId="0" fontId="17" fillId="7" borderId="37" xfId="13" applyFont="1" applyFill="1" applyBorder="1" applyAlignment="1">
      <alignment horizontal="left" vertical="center"/>
    </xf>
    <xf numFmtId="0" fontId="20" fillId="0" borderId="0" xfId="13" applyFont="1" applyFill="1" applyBorder="1" applyAlignment="1">
      <alignment horizontal="center" vertical="center"/>
    </xf>
    <xf numFmtId="0" fontId="69" fillId="0" borderId="0" xfId="13" applyFont="1" applyFill="1" applyBorder="1" applyAlignment="1">
      <alignment horizontal="center" vertical="center"/>
    </xf>
    <xf numFmtId="178" fontId="73" fillId="0" borderId="0" xfId="513" applyNumberFormat="1" applyFont="1" applyFill="1" applyAlignment="1">
      <alignment horizontal="center" vertical="center"/>
    </xf>
    <xf numFmtId="180" fontId="24" fillId="0" borderId="26" xfId="592" applyNumberFormat="1" applyFont="1" applyFill="1" applyBorder="1" applyAlignment="1">
      <alignment horizontal="center" vertical="center"/>
    </xf>
    <xf numFmtId="178" fontId="17" fillId="0" borderId="0" xfId="1033" applyNumberFormat="1" applyFont="1" applyBorder="1" applyAlignment="1">
      <alignment horizontal="left" vertical="center"/>
    </xf>
    <xf numFmtId="178" fontId="24" fillId="0" borderId="27" xfId="592" applyNumberFormat="1" applyFont="1" applyBorder="1">
      <alignment vertical="center"/>
    </xf>
    <xf numFmtId="181" fontId="76" fillId="0" borderId="0" xfId="515" applyNumberFormat="1" applyFont="1" applyAlignment="1">
      <alignment horizontal="center" vertical="center"/>
    </xf>
    <xf numFmtId="181" fontId="76" fillId="0" borderId="0" xfId="1122" applyNumberFormat="1" applyFont="1" applyBorder="1" applyAlignment="1">
      <alignment horizontal="center" vertical="center"/>
    </xf>
    <xf numFmtId="0" fontId="76" fillId="0" borderId="23" xfId="581" applyFont="1" applyFill="1" applyBorder="1" applyAlignment="1">
      <alignment horizontal="center" vertical="center"/>
    </xf>
    <xf numFmtId="1" fontId="76" fillId="0" borderId="0" xfId="581" applyNumberFormat="1" applyFont="1" applyFill="1" applyBorder="1" applyAlignment="1">
      <alignment horizontal="center" vertical="center"/>
    </xf>
    <xf numFmtId="178" fontId="78" fillId="0" borderId="7" xfId="592" applyNumberFormat="1" applyFont="1" applyBorder="1" applyAlignment="1">
      <alignment horizontal="center" vertical="center"/>
    </xf>
    <xf numFmtId="181" fontId="24" fillId="0" borderId="27" xfId="592" applyNumberFormat="1" applyFont="1" applyBorder="1">
      <alignment vertical="center"/>
    </xf>
    <xf numFmtId="178" fontId="17" fillId="0" borderId="0" xfId="1033" applyNumberFormat="1" applyFont="1" applyBorder="1">
      <alignment vertical="center"/>
    </xf>
    <xf numFmtId="0" fontId="17" fillId="0" borderId="0" xfId="1033" applyFont="1" applyBorder="1">
      <alignment vertical="center"/>
    </xf>
    <xf numFmtId="0" fontId="93" fillId="0" borderId="0" xfId="1124" applyFont="1" applyFill="1" applyAlignment="1">
      <alignment horizontal="center" vertical="center"/>
    </xf>
    <xf numFmtId="0" fontId="17" fillId="0" borderId="0" xfId="1033" applyFont="1" applyFill="1" applyBorder="1" applyAlignment="1">
      <alignment horizontal="left" vertical="center"/>
    </xf>
    <xf numFmtId="0" fontId="85" fillId="7" borderId="28" xfId="1122" applyFill="1" applyBorder="1" applyAlignment="1">
      <alignment horizontal="center" vertical="center" wrapText="1"/>
    </xf>
    <xf numFmtId="0" fontId="93" fillId="0" borderId="0" xfId="1124" applyFont="1" applyFill="1" applyBorder="1" applyAlignment="1">
      <alignment horizontal="center" vertical="center"/>
    </xf>
    <xf numFmtId="188" fontId="93" fillId="0" borderId="0" xfId="1124" applyNumberFormat="1" applyFont="1" applyFill="1" applyAlignment="1">
      <alignment horizontal="center" vertical="center"/>
    </xf>
    <xf numFmtId="0" fontId="93" fillId="0" borderId="0" xfId="1124" applyNumberFormat="1" applyFont="1" applyFill="1" applyAlignment="1">
      <alignment horizontal="center" vertical="center"/>
    </xf>
    <xf numFmtId="0" fontId="91" fillId="0" borderId="0" xfId="580" applyFont="1" applyFill="1" applyBorder="1" applyAlignment="1">
      <alignment horizontal="center" vertical="center"/>
    </xf>
    <xf numFmtId="0" fontId="92" fillId="0" borderId="0" xfId="454" applyNumberFormat="1" applyFont="1" applyFill="1" applyBorder="1" applyAlignment="1">
      <alignment horizontal="center" vertical="center"/>
    </xf>
    <xf numFmtId="0" fontId="91" fillId="0" borderId="23" xfId="580" applyFont="1" applyFill="1" applyBorder="1" applyAlignment="1">
      <alignment horizontal="center" vertical="center"/>
    </xf>
    <xf numFmtId="0" fontId="92" fillId="0" borderId="23" xfId="454" applyNumberFormat="1" applyFont="1" applyFill="1" applyBorder="1" applyAlignment="1">
      <alignment horizontal="center" vertical="center"/>
    </xf>
    <xf numFmtId="0" fontId="24" fillId="7" borderId="28" xfId="592" quotePrefix="1" applyFont="1" applyFill="1" applyBorder="1" applyAlignment="1">
      <alignment horizontal="center" vertical="center"/>
    </xf>
    <xf numFmtId="0" fontId="9" fillId="0" borderId="7" xfId="454" applyFont="1" applyFill="1" applyBorder="1" applyAlignment="1">
      <alignment horizontal="left" vertical="center"/>
    </xf>
    <xf numFmtId="0" fontId="63" fillId="0" borderId="7" xfId="454" applyFont="1" applyFill="1" applyBorder="1" applyAlignment="1">
      <alignment horizontal="left" vertical="center"/>
    </xf>
    <xf numFmtId="180" fontId="24" fillId="0" borderId="50" xfId="592" applyNumberFormat="1" applyFont="1" applyFill="1" applyBorder="1" applyAlignment="1">
      <alignment horizontal="center" vertical="center"/>
    </xf>
    <xf numFmtId="180" fontId="24" fillId="0" borderId="51" xfId="592" applyNumberFormat="1" applyFont="1" applyFill="1" applyBorder="1" applyAlignment="1">
      <alignment horizontal="center" vertical="center"/>
    </xf>
    <xf numFmtId="190" fontId="92" fillId="0" borderId="0" xfId="454" applyNumberFormat="1" applyFont="1" applyFill="1" applyBorder="1" applyAlignment="1">
      <alignment horizontal="right" vertical="center"/>
    </xf>
    <xf numFmtId="190" fontId="92" fillId="0" borderId="23" xfId="454" applyNumberFormat="1" applyFont="1" applyFill="1" applyBorder="1" applyAlignment="1">
      <alignment horizontal="right" vertical="center"/>
    </xf>
    <xf numFmtId="190" fontId="92" fillId="0" borderId="7" xfId="454" applyNumberFormat="1" applyFont="1" applyFill="1" applyBorder="1" applyAlignment="1">
      <alignment horizontal="right" vertical="center"/>
    </xf>
    <xf numFmtId="178" fontId="61" fillId="0" borderId="0" xfId="1033" applyNumberFormat="1" applyFont="1" applyBorder="1" applyAlignment="1">
      <alignment vertical="center"/>
    </xf>
    <xf numFmtId="0" fontId="2" fillId="0" borderId="0" xfId="453" applyFont="1" applyBorder="1" applyAlignment="1">
      <alignment vertical="center"/>
    </xf>
    <xf numFmtId="0" fontId="2" fillId="0" borderId="0" xfId="1122" applyFont="1" applyFill="1" applyBorder="1" applyAlignment="1">
      <alignment vertical="center"/>
    </xf>
    <xf numFmtId="178" fontId="73" fillId="0" borderId="0" xfId="513" applyNumberFormat="1" applyFont="1" applyFill="1" applyAlignment="1">
      <alignment vertical="center"/>
    </xf>
    <xf numFmtId="0" fontId="73" fillId="0" borderId="0" xfId="513" applyFont="1" applyAlignment="1">
      <alignment horizontal="left" vertical="center"/>
    </xf>
    <xf numFmtId="178" fontId="61" fillId="0" borderId="0" xfId="580" applyNumberFormat="1" applyFont="1" applyFill="1" applyBorder="1" applyAlignment="1">
      <alignment horizontal="right" vertical="center"/>
    </xf>
    <xf numFmtId="178" fontId="61" fillId="0" borderId="0" xfId="13" applyNumberFormat="1" applyFont="1" applyFill="1" applyBorder="1" applyAlignment="1">
      <alignment horizontal="center" vertical="center"/>
    </xf>
    <xf numFmtId="178" fontId="61" fillId="0" borderId="0" xfId="1033" applyNumberFormat="1" applyFont="1" applyFill="1" applyBorder="1" applyAlignment="1">
      <alignment horizontal="right" vertical="center"/>
    </xf>
  </cellXfs>
  <cellStyles count="2967">
    <cellStyle name="BodyCenter" xfId="1" xr:uid="{00000000-0005-0000-0000-000000000000}"/>
    <cellStyle name="B-Title" xfId="2" xr:uid="{00000000-0005-0000-0000-000001000000}"/>
    <cellStyle name="Chapter1" xfId="3" xr:uid="{00000000-0005-0000-0000-000002000000}"/>
    <cellStyle name="H1" xfId="4" xr:uid="{00000000-0005-0000-0000-000003000000}"/>
    <cellStyle name="H2" xfId="5" xr:uid="{00000000-0005-0000-0000-000004000000}"/>
    <cellStyle name="H3" xfId="6" xr:uid="{00000000-0005-0000-0000-000005000000}"/>
    <cellStyle name="M-Title" xfId="7" xr:uid="{00000000-0005-0000-0000-000006000000}"/>
    <cellStyle name="Paragraph" xfId="8" xr:uid="{00000000-0005-0000-0000-000007000000}"/>
    <cellStyle name="ParagraphCenter" xfId="9" xr:uid="{00000000-0005-0000-0000-000008000000}"/>
    <cellStyle name="S-Title" xfId="10" xr:uid="{00000000-0005-0000-0000-000009000000}"/>
    <cellStyle name="Symbol" xfId="11" xr:uid="{00000000-0005-0000-0000-00000A000000}"/>
    <cellStyle name="TableBodyCenter" xfId="12" xr:uid="{00000000-0005-0000-0000-00000B000000}"/>
    <cellStyle name="TableBodyLeft" xfId="13" xr:uid="{00000000-0005-0000-0000-00000C000000}"/>
    <cellStyle name="TableBodyRight" xfId="14" xr:uid="{00000000-0005-0000-0000-00000D000000}"/>
    <cellStyle name="TableHead" xfId="15" xr:uid="{00000000-0005-0000-0000-00000E000000}"/>
    <cellStyle name="기본" xfId="16" xr:uid="{00000000-0005-0000-0000-00000F000000}"/>
    <cellStyle name="표준" xfId="0" builtinId="0"/>
    <cellStyle name="표준 10" xfId="17" xr:uid="{00000000-0005-0000-0000-000011000000}"/>
    <cellStyle name="표준 10 2" xfId="18" xr:uid="{00000000-0005-0000-0000-000012000000}"/>
    <cellStyle name="표준 100" xfId="19" xr:uid="{00000000-0005-0000-0000-000013000000}"/>
    <cellStyle name="표준 101 10" xfId="20" xr:uid="{00000000-0005-0000-0000-000014000000}"/>
    <cellStyle name="표준 101 11" xfId="21" xr:uid="{00000000-0005-0000-0000-000015000000}"/>
    <cellStyle name="표준 101 12" xfId="22" xr:uid="{00000000-0005-0000-0000-000016000000}"/>
    <cellStyle name="표준 101 13" xfId="23" xr:uid="{00000000-0005-0000-0000-000017000000}"/>
    <cellStyle name="표준 101 14" xfId="24" xr:uid="{00000000-0005-0000-0000-000018000000}"/>
    <cellStyle name="표준 101 15" xfId="25" xr:uid="{00000000-0005-0000-0000-000019000000}"/>
    <cellStyle name="표준 101 16" xfId="26" xr:uid="{00000000-0005-0000-0000-00001A000000}"/>
    <cellStyle name="표준 101 17" xfId="27" xr:uid="{00000000-0005-0000-0000-00001B000000}"/>
    <cellStyle name="표준 101 18" xfId="28" xr:uid="{00000000-0005-0000-0000-00001C000000}"/>
    <cellStyle name="표준 101 19" xfId="29" xr:uid="{00000000-0005-0000-0000-00001D000000}"/>
    <cellStyle name="표준 101 2" xfId="30" xr:uid="{00000000-0005-0000-0000-00001E000000}"/>
    <cellStyle name="표준 101 20" xfId="31" xr:uid="{00000000-0005-0000-0000-00001F000000}"/>
    <cellStyle name="표준 101 21" xfId="32" xr:uid="{00000000-0005-0000-0000-000020000000}"/>
    <cellStyle name="표준 101 22" xfId="33" xr:uid="{00000000-0005-0000-0000-000021000000}"/>
    <cellStyle name="표준 101 23" xfId="34" xr:uid="{00000000-0005-0000-0000-000022000000}"/>
    <cellStyle name="표준 101 24" xfId="35" xr:uid="{00000000-0005-0000-0000-000023000000}"/>
    <cellStyle name="표준 101 25" xfId="36" xr:uid="{00000000-0005-0000-0000-000024000000}"/>
    <cellStyle name="표준 101 26" xfId="37" xr:uid="{00000000-0005-0000-0000-000025000000}"/>
    <cellStyle name="표준 101 27" xfId="38" xr:uid="{00000000-0005-0000-0000-000026000000}"/>
    <cellStyle name="표준 101 28" xfId="39" xr:uid="{00000000-0005-0000-0000-000027000000}"/>
    <cellStyle name="표준 101 29" xfId="40" xr:uid="{00000000-0005-0000-0000-000028000000}"/>
    <cellStyle name="표준 101 3" xfId="41" xr:uid="{00000000-0005-0000-0000-000029000000}"/>
    <cellStyle name="표준 101 30" xfId="42" xr:uid="{00000000-0005-0000-0000-00002A000000}"/>
    <cellStyle name="표준 101 31" xfId="43" xr:uid="{00000000-0005-0000-0000-00002B000000}"/>
    <cellStyle name="표준 101 32" xfId="44" xr:uid="{00000000-0005-0000-0000-00002C000000}"/>
    <cellStyle name="표준 101 4" xfId="45" xr:uid="{00000000-0005-0000-0000-00002D000000}"/>
    <cellStyle name="표준 101 5" xfId="46" xr:uid="{00000000-0005-0000-0000-00002E000000}"/>
    <cellStyle name="표준 101 6" xfId="47" xr:uid="{00000000-0005-0000-0000-00002F000000}"/>
    <cellStyle name="표준 101 7" xfId="48" xr:uid="{00000000-0005-0000-0000-000030000000}"/>
    <cellStyle name="표준 101 8" xfId="49" xr:uid="{00000000-0005-0000-0000-000031000000}"/>
    <cellStyle name="표준 101 9" xfId="50" xr:uid="{00000000-0005-0000-0000-000032000000}"/>
    <cellStyle name="표준 102 10" xfId="51" xr:uid="{00000000-0005-0000-0000-000033000000}"/>
    <cellStyle name="표준 102 11" xfId="52" xr:uid="{00000000-0005-0000-0000-000034000000}"/>
    <cellStyle name="표준 102 12" xfId="53" xr:uid="{00000000-0005-0000-0000-000035000000}"/>
    <cellStyle name="표준 102 13" xfId="54" xr:uid="{00000000-0005-0000-0000-000036000000}"/>
    <cellStyle name="표준 102 14" xfId="55" xr:uid="{00000000-0005-0000-0000-000037000000}"/>
    <cellStyle name="표준 102 15" xfId="56" xr:uid="{00000000-0005-0000-0000-000038000000}"/>
    <cellStyle name="표준 102 16" xfId="57" xr:uid="{00000000-0005-0000-0000-000039000000}"/>
    <cellStyle name="표준 102 17" xfId="58" xr:uid="{00000000-0005-0000-0000-00003A000000}"/>
    <cellStyle name="표준 102 18" xfId="59" xr:uid="{00000000-0005-0000-0000-00003B000000}"/>
    <cellStyle name="표준 102 19" xfId="60" xr:uid="{00000000-0005-0000-0000-00003C000000}"/>
    <cellStyle name="표준 102 2" xfId="61" xr:uid="{00000000-0005-0000-0000-00003D000000}"/>
    <cellStyle name="표준 102 20" xfId="62" xr:uid="{00000000-0005-0000-0000-00003E000000}"/>
    <cellStyle name="표준 102 21" xfId="63" xr:uid="{00000000-0005-0000-0000-00003F000000}"/>
    <cellStyle name="표준 102 22" xfId="64" xr:uid="{00000000-0005-0000-0000-000040000000}"/>
    <cellStyle name="표준 102 23" xfId="65" xr:uid="{00000000-0005-0000-0000-000041000000}"/>
    <cellStyle name="표준 102 24" xfId="66" xr:uid="{00000000-0005-0000-0000-000042000000}"/>
    <cellStyle name="표준 102 25" xfId="67" xr:uid="{00000000-0005-0000-0000-000043000000}"/>
    <cellStyle name="표준 102 26" xfId="68" xr:uid="{00000000-0005-0000-0000-000044000000}"/>
    <cellStyle name="표준 102 27" xfId="69" xr:uid="{00000000-0005-0000-0000-000045000000}"/>
    <cellStyle name="표준 102 28" xfId="70" xr:uid="{00000000-0005-0000-0000-000046000000}"/>
    <cellStyle name="표준 102 29" xfId="71" xr:uid="{00000000-0005-0000-0000-000047000000}"/>
    <cellStyle name="표준 102 3" xfId="72" xr:uid="{00000000-0005-0000-0000-000048000000}"/>
    <cellStyle name="표준 102 30" xfId="73" xr:uid="{00000000-0005-0000-0000-000049000000}"/>
    <cellStyle name="표준 102 31" xfId="74" xr:uid="{00000000-0005-0000-0000-00004A000000}"/>
    <cellStyle name="표준 102 32" xfId="75" xr:uid="{00000000-0005-0000-0000-00004B000000}"/>
    <cellStyle name="표준 102 4" xfId="76" xr:uid="{00000000-0005-0000-0000-00004C000000}"/>
    <cellStyle name="표준 102 5" xfId="77" xr:uid="{00000000-0005-0000-0000-00004D000000}"/>
    <cellStyle name="표준 102 6" xfId="78" xr:uid="{00000000-0005-0000-0000-00004E000000}"/>
    <cellStyle name="표준 102 7" xfId="79" xr:uid="{00000000-0005-0000-0000-00004F000000}"/>
    <cellStyle name="표준 102 8" xfId="80" xr:uid="{00000000-0005-0000-0000-000050000000}"/>
    <cellStyle name="표준 102 9" xfId="81" xr:uid="{00000000-0005-0000-0000-000051000000}"/>
    <cellStyle name="표준 103" xfId="82" xr:uid="{00000000-0005-0000-0000-000052000000}"/>
    <cellStyle name="표준 104" xfId="83" xr:uid="{00000000-0005-0000-0000-000053000000}"/>
    <cellStyle name="표준 105" xfId="84" xr:uid="{00000000-0005-0000-0000-000054000000}"/>
    <cellStyle name="표준 106" xfId="85" xr:uid="{00000000-0005-0000-0000-000055000000}"/>
    <cellStyle name="표준 107" xfId="86" xr:uid="{00000000-0005-0000-0000-000056000000}"/>
    <cellStyle name="표준 108" xfId="87" xr:uid="{00000000-0005-0000-0000-000057000000}"/>
    <cellStyle name="표준 109" xfId="88" xr:uid="{00000000-0005-0000-0000-000058000000}"/>
    <cellStyle name="표준 11" xfId="89" xr:uid="{00000000-0005-0000-0000-000059000000}"/>
    <cellStyle name="표준 11 2" xfId="90" xr:uid="{00000000-0005-0000-0000-00005A000000}"/>
    <cellStyle name="표준 110" xfId="91" xr:uid="{00000000-0005-0000-0000-00005B000000}"/>
    <cellStyle name="표준 111" xfId="92" xr:uid="{00000000-0005-0000-0000-00005C000000}"/>
    <cellStyle name="표준 112 10" xfId="93" xr:uid="{00000000-0005-0000-0000-00005D000000}"/>
    <cellStyle name="표준 112 11" xfId="94" xr:uid="{00000000-0005-0000-0000-00005E000000}"/>
    <cellStyle name="표준 112 12" xfId="95" xr:uid="{00000000-0005-0000-0000-00005F000000}"/>
    <cellStyle name="표준 112 13" xfId="96" xr:uid="{00000000-0005-0000-0000-000060000000}"/>
    <cellStyle name="표준 112 14" xfId="97" xr:uid="{00000000-0005-0000-0000-000061000000}"/>
    <cellStyle name="표준 112 15" xfId="98" xr:uid="{00000000-0005-0000-0000-000062000000}"/>
    <cellStyle name="표준 112 16" xfId="99" xr:uid="{00000000-0005-0000-0000-000063000000}"/>
    <cellStyle name="표준 112 17" xfId="100" xr:uid="{00000000-0005-0000-0000-000064000000}"/>
    <cellStyle name="표준 112 18" xfId="101" xr:uid="{00000000-0005-0000-0000-000065000000}"/>
    <cellStyle name="표준 112 19" xfId="102" xr:uid="{00000000-0005-0000-0000-000066000000}"/>
    <cellStyle name="표준 112 2" xfId="103" xr:uid="{00000000-0005-0000-0000-000067000000}"/>
    <cellStyle name="표준 112 20" xfId="104" xr:uid="{00000000-0005-0000-0000-000068000000}"/>
    <cellStyle name="표준 112 21" xfId="105" xr:uid="{00000000-0005-0000-0000-000069000000}"/>
    <cellStyle name="표준 112 22" xfId="106" xr:uid="{00000000-0005-0000-0000-00006A000000}"/>
    <cellStyle name="표준 112 23" xfId="107" xr:uid="{00000000-0005-0000-0000-00006B000000}"/>
    <cellStyle name="표준 112 24" xfId="108" xr:uid="{00000000-0005-0000-0000-00006C000000}"/>
    <cellStyle name="표준 112 25" xfId="109" xr:uid="{00000000-0005-0000-0000-00006D000000}"/>
    <cellStyle name="표준 112 26" xfId="110" xr:uid="{00000000-0005-0000-0000-00006E000000}"/>
    <cellStyle name="표준 112 27" xfId="111" xr:uid="{00000000-0005-0000-0000-00006F000000}"/>
    <cellStyle name="표준 112 28" xfId="112" xr:uid="{00000000-0005-0000-0000-000070000000}"/>
    <cellStyle name="표준 112 29" xfId="113" xr:uid="{00000000-0005-0000-0000-000071000000}"/>
    <cellStyle name="표준 112 3" xfId="114" xr:uid="{00000000-0005-0000-0000-000072000000}"/>
    <cellStyle name="표준 112 30" xfId="115" xr:uid="{00000000-0005-0000-0000-000073000000}"/>
    <cellStyle name="표준 112 31" xfId="116" xr:uid="{00000000-0005-0000-0000-000074000000}"/>
    <cellStyle name="표준 112 32" xfId="117" xr:uid="{00000000-0005-0000-0000-000075000000}"/>
    <cellStyle name="표준 112 4" xfId="118" xr:uid="{00000000-0005-0000-0000-000076000000}"/>
    <cellStyle name="표준 112 5" xfId="119" xr:uid="{00000000-0005-0000-0000-000077000000}"/>
    <cellStyle name="표준 112 6" xfId="120" xr:uid="{00000000-0005-0000-0000-000078000000}"/>
    <cellStyle name="표준 112 7" xfId="121" xr:uid="{00000000-0005-0000-0000-000079000000}"/>
    <cellStyle name="표준 112 8" xfId="122" xr:uid="{00000000-0005-0000-0000-00007A000000}"/>
    <cellStyle name="표준 112 9" xfId="123" xr:uid="{00000000-0005-0000-0000-00007B000000}"/>
    <cellStyle name="표준 113" xfId="124" xr:uid="{00000000-0005-0000-0000-00007C000000}"/>
    <cellStyle name="표준 114 10" xfId="125" xr:uid="{00000000-0005-0000-0000-00007D000000}"/>
    <cellStyle name="표준 114 11" xfId="126" xr:uid="{00000000-0005-0000-0000-00007E000000}"/>
    <cellStyle name="표준 114 12" xfId="127" xr:uid="{00000000-0005-0000-0000-00007F000000}"/>
    <cellStyle name="표준 114 13" xfId="128" xr:uid="{00000000-0005-0000-0000-000080000000}"/>
    <cellStyle name="표준 114 14" xfId="129" xr:uid="{00000000-0005-0000-0000-000081000000}"/>
    <cellStyle name="표준 114 15" xfId="130" xr:uid="{00000000-0005-0000-0000-000082000000}"/>
    <cellStyle name="표준 114 16" xfId="131" xr:uid="{00000000-0005-0000-0000-000083000000}"/>
    <cellStyle name="표준 114 17" xfId="132" xr:uid="{00000000-0005-0000-0000-000084000000}"/>
    <cellStyle name="표준 114 18" xfId="133" xr:uid="{00000000-0005-0000-0000-000085000000}"/>
    <cellStyle name="표준 114 19" xfId="134" xr:uid="{00000000-0005-0000-0000-000086000000}"/>
    <cellStyle name="표준 114 2" xfId="135" xr:uid="{00000000-0005-0000-0000-000087000000}"/>
    <cellStyle name="표준 114 20" xfId="136" xr:uid="{00000000-0005-0000-0000-000088000000}"/>
    <cellStyle name="표준 114 21" xfId="137" xr:uid="{00000000-0005-0000-0000-000089000000}"/>
    <cellStyle name="표준 114 22" xfId="138" xr:uid="{00000000-0005-0000-0000-00008A000000}"/>
    <cellStyle name="표준 114 23" xfId="139" xr:uid="{00000000-0005-0000-0000-00008B000000}"/>
    <cellStyle name="표준 114 24" xfId="140" xr:uid="{00000000-0005-0000-0000-00008C000000}"/>
    <cellStyle name="표준 114 25" xfId="141" xr:uid="{00000000-0005-0000-0000-00008D000000}"/>
    <cellStyle name="표준 114 26" xfId="142" xr:uid="{00000000-0005-0000-0000-00008E000000}"/>
    <cellStyle name="표준 114 27" xfId="143" xr:uid="{00000000-0005-0000-0000-00008F000000}"/>
    <cellStyle name="표준 114 28" xfId="144" xr:uid="{00000000-0005-0000-0000-000090000000}"/>
    <cellStyle name="표준 114 29" xfId="145" xr:uid="{00000000-0005-0000-0000-000091000000}"/>
    <cellStyle name="표준 114 3" xfId="146" xr:uid="{00000000-0005-0000-0000-000092000000}"/>
    <cellStyle name="표준 114 30" xfId="147" xr:uid="{00000000-0005-0000-0000-000093000000}"/>
    <cellStyle name="표준 114 31" xfId="148" xr:uid="{00000000-0005-0000-0000-000094000000}"/>
    <cellStyle name="표준 114 32" xfId="149" xr:uid="{00000000-0005-0000-0000-000095000000}"/>
    <cellStyle name="표준 114 4" xfId="150" xr:uid="{00000000-0005-0000-0000-000096000000}"/>
    <cellStyle name="표준 114 5" xfId="151" xr:uid="{00000000-0005-0000-0000-000097000000}"/>
    <cellStyle name="표준 114 6" xfId="152" xr:uid="{00000000-0005-0000-0000-000098000000}"/>
    <cellStyle name="표준 114 7" xfId="153" xr:uid="{00000000-0005-0000-0000-000099000000}"/>
    <cellStyle name="표준 114 8" xfId="154" xr:uid="{00000000-0005-0000-0000-00009A000000}"/>
    <cellStyle name="표준 114 9" xfId="155" xr:uid="{00000000-0005-0000-0000-00009B000000}"/>
    <cellStyle name="표준 115" xfId="156" xr:uid="{00000000-0005-0000-0000-00009C000000}"/>
    <cellStyle name="표준 117" xfId="157" xr:uid="{00000000-0005-0000-0000-00009D000000}"/>
    <cellStyle name="표준 119" xfId="158" xr:uid="{00000000-0005-0000-0000-00009E000000}"/>
    <cellStyle name="표준 12 10" xfId="159" xr:uid="{00000000-0005-0000-0000-00009F000000}"/>
    <cellStyle name="표준 12 11" xfId="160" xr:uid="{00000000-0005-0000-0000-0000A0000000}"/>
    <cellStyle name="표준 12 12" xfId="161" xr:uid="{00000000-0005-0000-0000-0000A1000000}"/>
    <cellStyle name="표준 12 13" xfId="162" xr:uid="{00000000-0005-0000-0000-0000A2000000}"/>
    <cellStyle name="표준 12 14" xfId="163" xr:uid="{00000000-0005-0000-0000-0000A3000000}"/>
    <cellStyle name="표준 12 15" xfId="164" xr:uid="{00000000-0005-0000-0000-0000A4000000}"/>
    <cellStyle name="표준 12 16" xfId="165" xr:uid="{00000000-0005-0000-0000-0000A5000000}"/>
    <cellStyle name="표준 12 17" xfId="166" xr:uid="{00000000-0005-0000-0000-0000A6000000}"/>
    <cellStyle name="표준 12 18" xfId="167" xr:uid="{00000000-0005-0000-0000-0000A7000000}"/>
    <cellStyle name="표준 12 19" xfId="168" xr:uid="{00000000-0005-0000-0000-0000A8000000}"/>
    <cellStyle name="표준 12 2" xfId="169" xr:uid="{00000000-0005-0000-0000-0000A9000000}"/>
    <cellStyle name="표준 12 20" xfId="170" xr:uid="{00000000-0005-0000-0000-0000AA000000}"/>
    <cellStyle name="표준 12 21" xfId="171" xr:uid="{00000000-0005-0000-0000-0000AB000000}"/>
    <cellStyle name="표준 12 22" xfId="172" xr:uid="{00000000-0005-0000-0000-0000AC000000}"/>
    <cellStyle name="표준 12 23" xfId="173" xr:uid="{00000000-0005-0000-0000-0000AD000000}"/>
    <cellStyle name="표준 12 24" xfId="174" xr:uid="{00000000-0005-0000-0000-0000AE000000}"/>
    <cellStyle name="표준 12 25" xfId="175" xr:uid="{00000000-0005-0000-0000-0000AF000000}"/>
    <cellStyle name="표준 12 26" xfId="176" xr:uid="{00000000-0005-0000-0000-0000B0000000}"/>
    <cellStyle name="표준 12 27" xfId="177" xr:uid="{00000000-0005-0000-0000-0000B1000000}"/>
    <cellStyle name="표준 12 28" xfId="178" xr:uid="{00000000-0005-0000-0000-0000B2000000}"/>
    <cellStyle name="표준 12 29" xfId="179" xr:uid="{00000000-0005-0000-0000-0000B3000000}"/>
    <cellStyle name="표준 12 3" xfId="180" xr:uid="{00000000-0005-0000-0000-0000B4000000}"/>
    <cellStyle name="표준 12 30" xfId="181" xr:uid="{00000000-0005-0000-0000-0000B5000000}"/>
    <cellStyle name="표준 12 31" xfId="182" xr:uid="{00000000-0005-0000-0000-0000B6000000}"/>
    <cellStyle name="표준 12 32" xfId="183" xr:uid="{00000000-0005-0000-0000-0000B7000000}"/>
    <cellStyle name="표준 12 33" xfId="184" xr:uid="{00000000-0005-0000-0000-0000B8000000}"/>
    <cellStyle name="표준 12 34" xfId="185" xr:uid="{00000000-0005-0000-0000-0000B9000000}"/>
    <cellStyle name="표준 12 35" xfId="186" xr:uid="{00000000-0005-0000-0000-0000BA000000}"/>
    <cellStyle name="표준 12 36" xfId="187" xr:uid="{00000000-0005-0000-0000-0000BB000000}"/>
    <cellStyle name="표준 12 37" xfId="188" xr:uid="{00000000-0005-0000-0000-0000BC000000}"/>
    <cellStyle name="표준 12 38" xfId="189" xr:uid="{00000000-0005-0000-0000-0000BD000000}"/>
    <cellStyle name="표준 12 39" xfId="190" xr:uid="{00000000-0005-0000-0000-0000BE000000}"/>
    <cellStyle name="표준 12 4" xfId="191" xr:uid="{00000000-0005-0000-0000-0000BF000000}"/>
    <cellStyle name="표준 12 40" xfId="192" xr:uid="{00000000-0005-0000-0000-0000C0000000}"/>
    <cellStyle name="표준 12 41" xfId="193" xr:uid="{00000000-0005-0000-0000-0000C1000000}"/>
    <cellStyle name="표준 12 42" xfId="194" xr:uid="{00000000-0005-0000-0000-0000C2000000}"/>
    <cellStyle name="표준 12 43" xfId="195" xr:uid="{00000000-0005-0000-0000-0000C3000000}"/>
    <cellStyle name="표준 12 44" xfId="196" xr:uid="{00000000-0005-0000-0000-0000C4000000}"/>
    <cellStyle name="표준 12 45" xfId="197" xr:uid="{00000000-0005-0000-0000-0000C5000000}"/>
    <cellStyle name="표준 12 46" xfId="198" xr:uid="{00000000-0005-0000-0000-0000C6000000}"/>
    <cellStyle name="표준 12 47" xfId="199" xr:uid="{00000000-0005-0000-0000-0000C7000000}"/>
    <cellStyle name="표준 12 48" xfId="200" xr:uid="{00000000-0005-0000-0000-0000C8000000}"/>
    <cellStyle name="표준 12 49" xfId="201" xr:uid="{00000000-0005-0000-0000-0000C9000000}"/>
    <cellStyle name="표준 12 5" xfId="202" xr:uid="{00000000-0005-0000-0000-0000CA000000}"/>
    <cellStyle name="표준 12 50" xfId="203" xr:uid="{00000000-0005-0000-0000-0000CB000000}"/>
    <cellStyle name="표준 12 51" xfId="204" xr:uid="{00000000-0005-0000-0000-0000CC000000}"/>
    <cellStyle name="표준 12 52" xfId="205" xr:uid="{00000000-0005-0000-0000-0000CD000000}"/>
    <cellStyle name="표준 12 53" xfId="206" xr:uid="{00000000-0005-0000-0000-0000CE000000}"/>
    <cellStyle name="표준 12 54" xfId="207" xr:uid="{00000000-0005-0000-0000-0000CF000000}"/>
    <cellStyle name="표준 12 55" xfId="208" xr:uid="{00000000-0005-0000-0000-0000D0000000}"/>
    <cellStyle name="표준 12 56" xfId="209" xr:uid="{00000000-0005-0000-0000-0000D1000000}"/>
    <cellStyle name="표준 12 57" xfId="210" xr:uid="{00000000-0005-0000-0000-0000D2000000}"/>
    <cellStyle name="표준 12 6" xfId="211" xr:uid="{00000000-0005-0000-0000-0000D3000000}"/>
    <cellStyle name="표준 12 7" xfId="212" xr:uid="{00000000-0005-0000-0000-0000D4000000}"/>
    <cellStyle name="표준 12 8" xfId="213" xr:uid="{00000000-0005-0000-0000-0000D5000000}"/>
    <cellStyle name="표준 12 9" xfId="214" xr:uid="{00000000-0005-0000-0000-0000D6000000}"/>
    <cellStyle name="표준 122" xfId="215" xr:uid="{00000000-0005-0000-0000-0000D7000000}"/>
    <cellStyle name="표준 124" xfId="216" xr:uid="{00000000-0005-0000-0000-0000D8000000}"/>
    <cellStyle name="표준 125" xfId="217" xr:uid="{00000000-0005-0000-0000-0000D9000000}"/>
    <cellStyle name="표준 126" xfId="218" xr:uid="{00000000-0005-0000-0000-0000DA000000}"/>
    <cellStyle name="표준 127" xfId="219" xr:uid="{00000000-0005-0000-0000-0000DB000000}"/>
    <cellStyle name="표준 128" xfId="220" xr:uid="{00000000-0005-0000-0000-0000DC000000}"/>
    <cellStyle name="표준 13 10" xfId="221" xr:uid="{00000000-0005-0000-0000-0000DD000000}"/>
    <cellStyle name="표준 13 11" xfId="222" xr:uid="{00000000-0005-0000-0000-0000DE000000}"/>
    <cellStyle name="표준 13 12" xfId="223" xr:uid="{00000000-0005-0000-0000-0000DF000000}"/>
    <cellStyle name="표준 13 13" xfId="224" xr:uid="{00000000-0005-0000-0000-0000E0000000}"/>
    <cellStyle name="표준 13 14" xfId="225" xr:uid="{00000000-0005-0000-0000-0000E1000000}"/>
    <cellStyle name="표준 13 15" xfId="226" xr:uid="{00000000-0005-0000-0000-0000E2000000}"/>
    <cellStyle name="표준 13 16" xfId="227" xr:uid="{00000000-0005-0000-0000-0000E3000000}"/>
    <cellStyle name="표준 13 17" xfId="228" xr:uid="{00000000-0005-0000-0000-0000E4000000}"/>
    <cellStyle name="표준 13 18" xfId="229" xr:uid="{00000000-0005-0000-0000-0000E5000000}"/>
    <cellStyle name="표준 13 19" xfId="230" xr:uid="{00000000-0005-0000-0000-0000E6000000}"/>
    <cellStyle name="표준 13 2" xfId="231" xr:uid="{00000000-0005-0000-0000-0000E7000000}"/>
    <cellStyle name="표준 13 20" xfId="232" xr:uid="{00000000-0005-0000-0000-0000E8000000}"/>
    <cellStyle name="표준 13 21" xfId="233" xr:uid="{00000000-0005-0000-0000-0000E9000000}"/>
    <cellStyle name="표준 13 22" xfId="234" xr:uid="{00000000-0005-0000-0000-0000EA000000}"/>
    <cellStyle name="표준 13 23" xfId="235" xr:uid="{00000000-0005-0000-0000-0000EB000000}"/>
    <cellStyle name="표준 13 24" xfId="236" xr:uid="{00000000-0005-0000-0000-0000EC000000}"/>
    <cellStyle name="표준 13 25" xfId="237" xr:uid="{00000000-0005-0000-0000-0000ED000000}"/>
    <cellStyle name="표준 13 26" xfId="238" xr:uid="{00000000-0005-0000-0000-0000EE000000}"/>
    <cellStyle name="표준 13 27" xfId="239" xr:uid="{00000000-0005-0000-0000-0000EF000000}"/>
    <cellStyle name="표준 13 28" xfId="240" xr:uid="{00000000-0005-0000-0000-0000F0000000}"/>
    <cellStyle name="표준 13 29" xfId="241" xr:uid="{00000000-0005-0000-0000-0000F1000000}"/>
    <cellStyle name="표준 13 3" xfId="242" xr:uid="{00000000-0005-0000-0000-0000F2000000}"/>
    <cellStyle name="표준 13 30" xfId="243" xr:uid="{00000000-0005-0000-0000-0000F3000000}"/>
    <cellStyle name="표준 13 31" xfId="244" xr:uid="{00000000-0005-0000-0000-0000F4000000}"/>
    <cellStyle name="표준 13 32" xfId="245" xr:uid="{00000000-0005-0000-0000-0000F5000000}"/>
    <cellStyle name="표준 13 33" xfId="246" xr:uid="{00000000-0005-0000-0000-0000F6000000}"/>
    <cellStyle name="표준 13 34" xfId="247" xr:uid="{00000000-0005-0000-0000-0000F7000000}"/>
    <cellStyle name="표준 13 35" xfId="248" xr:uid="{00000000-0005-0000-0000-0000F8000000}"/>
    <cellStyle name="표준 13 36" xfId="249" xr:uid="{00000000-0005-0000-0000-0000F9000000}"/>
    <cellStyle name="표준 13 37" xfId="250" xr:uid="{00000000-0005-0000-0000-0000FA000000}"/>
    <cellStyle name="표준 13 38" xfId="251" xr:uid="{00000000-0005-0000-0000-0000FB000000}"/>
    <cellStyle name="표준 13 39" xfId="252" xr:uid="{00000000-0005-0000-0000-0000FC000000}"/>
    <cellStyle name="표준 13 4" xfId="253" xr:uid="{00000000-0005-0000-0000-0000FD000000}"/>
    <cellStyle name="표준 13 40" xfId="254" xr:uid="{00000000-0005-0000-0000-0000FE000000}"/>
    <cellStyle name="표준 13 41" xfId="255" xr:uid="{00000000-0005-0000-0000-0000FF000000}"/>
    <cellStyle name="표준 13 42" xfId="256" xr:uid="{00000000-0005-0000-0000-000000010000}"/>
    <cellStyle name="표준 13 43" xfId="257" xr:uid="{00000000-0005-0000-0000-000001010000}"/>
    <cellStyle name="표준 13 44" xfId="258" xr:uid="{00000000-0005-0000-0000-000002010000}"/>
    <cellStyle name="표준 13 45" xfId="259" xr:uid="{00000000-0005-0000-0000-000003010000}"/>
    <cellStyle name="표준 13 46" xfId="260" xr:uid="{00000000-0005-0000-0000-000004010000}"/>
    <cellStyle name="표준 13 47" xfId="261" xr:uid="{00000000-0005-0000-0000-000005010000}"/>
    <cellStyle name="표준 13 48" xfId="262" xr:uid="{00000000-0005-0000-0000-000006010000}"/>
    <cellStyle name="표준 13 49" xfId="263" xr:uid="{00000000-0005-0000-0000-000007010000}"/>
    <cellStyle name="표준 13 5" xfId="264" xr:uid="{00000000-0005-0000-0000-000008010000}"/>
    <cellStyle name="표준 13 50" xfId="265" xr:uid="{00000000-0005-0000-0000-000009010000}"/>
    <cellStyle name="표준 13 51" xfId="266" xr:uid="{00000000-0005-0000-0000-00000A010000}"/>
    <cellStyle name="표준 13 52" xfId="267" xr:uid="{00000000-0005-0000-0000-00000B010000}"/>
    <cellStyle name="표준 13 53" xfId="268" xr:uid="{00000000-0005-0000-0000-00000C010000}"/>
    <cellStyle name="표준 13 54" xfId="269" xr:uid="{00000000-0005-0000-0000-00000D010000}"/>
    <cellStyle name="표준 13 55" xfId="270" xr:uid="{00000000-0005-0000-0000-00000E010000}"/>
    <cellStyle name="표준 13 56" xfId="271" xr:uid="{00000000-0005-0000-0000-00000F010000}"/>
    <cellStyle name="표준 13 6" xfId="272" xr:uid="{00000000-0005-0000-0000-000010010000}"/>
    <cellStyle name="표준 13 7" xfId="273" xr:uid="{00000000-0005-0000-0000-000011010000}"/>
    <cellStyle name="표준 13 8" xfId="274" xr:uid="{00000000-0005-0000-0000-000012010000}"/>
    <cellStyle name="표준 13 9" xfId="275" xr:uid="{00000000-0005-0000-0000-000013010000}"/>
    <cellStyle name="표준 133" xfId="276" xr:uid="{00000000-0005-0000-0000-000014010000}"/>
    <cellStyle name="표준 134" xfId="277" xr:uid="{00000000-0005-0000-0000-000015010000}"/>
    <cellStyle name="표준 135" xfId="278" xr:uid="{00000000-0005-0000-0000-000016010000}"/>
    <cellStyle name="표준 136" xfId="279" xr:uid="{00000000-0005-0000-0000-000017010000}"/>
    <cellStyle name="표준 138" xfId="280" xr:uid="{00000000-0005-0000-0000-000018010000}"/>
    <cellStyle name="표준 139" xfId="281" xr:uid="{00000000-0005-0000-0000-000019010000}"/>
    <cellStyle name="표준 14 10" xfId="282" xr:uid="{00000000-0005-0000-0000-00001A010000}"/>
    <cellStyle name="표준 14 11" xfId="283" xr:uid="{00000000-0005-0000-0000-00001B010000}"/>
    <cellStyle name="표준 14 12" xfId="284" xr:uid="{00000000-0005-0000-0000-00001C010000}"/>
    <cellStyle name="표준 14 13" xfId="285" xr:uid="{00000000-0005-0000-0000-00001D010000}"/>
    <cellStyle name="표준 14 14" xfId="286" xr:uid="{00000000-0005-0000-0000-00001E010000}"/>
    <cellStyle name="표준 14 15" xfId="287" xr:uid="{00000000-0005-0000-0000-00001F010000}"/>
    <cellStyle name="표준 14 16" xfId="288" xr:uid="{00000000-0005-0000-0000-000020010000}"/>
    <cellStyle name="표준 14 17" xfId="289" xr:uid="{00000000-0005-0000-0000-000021010000}"/>
    <cellStyle name="표준 14 18" xfId="290" xr:uid="{00000000-0005-0000-0000-000022010000}"/>
    <cellStyle name="표준 14 19" xfId="291" xr:uid="{00000000-0005-0000-0000-000023010000}"/>
    <cellStyle name="표준 14 2" xfId="292" xr:uid="{00000000-0005-0000-0000-000024010000}"/>
    <cellStyle name="표준 14 20" xfId="293" xr:uid="{00000000-0005-0000-0000-000025010000}"/>
    <cellStyle name="표준 14 21" xfId="294" xr:uid="{00000000-0005-0000-0000-000026010000}"/>
    <cellStyle name="표준 14 22" xfId="295" xr:uid="{00000000-0005-0000-0000-000027010000}"/>
    <cellStyle name="표준 14 23" xfId="296" xr:uid="{00000000-0005-0000-0000-000028010000}"/>
    <cellStyle name="표준 14 24" xfId="297" xr:uid="{00000000-0005-0000-0000-000029010000}"/>
    <cellStyle name="표준 14 25" xfId="298" xr:uid="{00000000-0005-0000-0000-00002A010000}"/>
    <cellStyle name="표준 14 26" xfId="299" xr:uid="{00000000-0005-0000-0000-00002B010000}"/>
    <cellStyle name="표준 14 27" xfId="300" xr:uid="{00000000-0005-0000-0000-00002C010000}"/>
    <cellStyle name="표준 14 28" xfId="301" xr:uid="{00000000-0005-0000-0000-00002D010000}"/>
    <cellStyle name="표준 14 29" xfId="302" xr:uid="{00000000-0005-0000-0000-00002E010000}"/>
    <cellStyle name="표준 14 3" xfId="303" xr:uid="{00000000-0005-0000-0000-00002F010000}"/>
    <cellStyle name="표준 14 30" xfId="304" xr:uid="{00000000-0005-0000-0000-000030010000}"/>
    <cellStyle name="표준 14 31" xfId="305" xr:uid="{00000000-0005-0000-0000-000031010000}"/>
    <cellStyle name="표준 14 32" xfId="306" xr:uid="{00000000-0005-0000-0000-000032010000}"/>
    <cellStyle name="표준 14 33" xfId="307" xr:uid="{00000000-0005-0000-0000-000033010000}"/>
    <cellStyle name="표준 14 34" xfId="308" xr:uid="{00000000-0005-0000-0000-000034010000}"/>
    <cellStyle name="표준 14 35" xfId="309" xr:uid="{00000000-0005-0000-0000-000035010000}"/>
    <cellStyle name="표준 14 36" xfId="310" xr:uid="{00000000-0005-0000-0000-000036010000}"/>
    <cellStyle name="표준 14 37" xfId="311" xr:uid="{00000000-0005-0000-0000-000037010000}"/>
    <cellStyle name="표준 14 38" xfId="312" xr:uid="{00000000-0005-0000-0000-000038010000}"/>
    <cellStyle name="표준 14 39" xfId="313" xr:uid="{00000000-0005-0000-0000-000039010000}"/>
    <cellStyle name="표준 14 4" xfId="314" xr:uid="{00000000-0005-0000-0000-00003A010000}"/>
    <cellStyle name="표준 14 40" xfId="315" xr:uid="{00000000-0005-0000-0000-00003B010000}"/>
    <cellStyle name="표준 14 41" xfId="316" xr:uid="{00000000-0005-0000-0000-00003C010000}"/>
    <cellStyle name="표준 14 42" xfId="317" xr:uid="{00000000-0005-0000-0000-00003D010000}"/>
    <cellStyle name="표준 14 43" xfId="318" xr:uid="{00000000-0005-0000-0000-00003E010000}"/>
    <cellStyle name="표준 14 44" xfId="319" xr:uid="{00000000-0005-0000-0000-00003F010000}"/>
    <cellStyle name="표준 14 45" xfId="320" xr:uid="{00000000-0005-0000-0000-000040010000}"/>
    <cellStyle name="표준 14 46" xfId="321" xr:uid="{00000000-0005-0000-0000-000041010000}"/>
    <cellStyle name="표준 14 47" xfId="322" xr:uid="{00000000-0005-0000-0000-000042010000}"/>
    <cellStyle name="표준 14 48" xfId="323" xr:uid="{00000000-0005-0000-0000-000043010000}"/>
    <cellStyle name="표준 14 49" xfId="324" xr:uid="{00000000-0005-0000-0000-000044010000}"/>
    <cellStyle name="표준 14 5" xfId="325" xr:uid="{00000000-0005-0000-0000-000045010000}"/>
    <cellStyle name="표준 14 50" xfId="326" xr:uid="{00000000-0005-0000-0000-000046010000}"/>
    <cellStyle name="표준 14 51" xfId="327" xr:uid="{00000000-0005-0000-0000-000047010000}"/>
    <cellStyle name="표준 14 52" xfId="328" xr:uid="{00000000-0005-0000-0000-000048010000}"/>
    <cellStyle name="표준 14 53" xfId="329" xr:uid="{00000000-0005-0000-0000-000049010000}"/>
    <cellStyle name="표준 14 54" xfId="330" xr:uid="{00000000-0005-0000-0000-00004A010000}"/>
    <cellStyle name="표준 14 55" xfId="331" xr:uid="{00000000-0005-0000-0000-00004B010000}"/>
    <cellStyle name="표준 14 56" xfId="332" xr:uid="{00000000-0005-0000-0000-00004C010000}"/>
    <cellStyle name="표준 14 6" xfId="333" xr:uid="{00000000-0005-0000-0000-00004D010000}"/>
    <cellStyle name="표준 14 7" xfId="334" xr:uid="{00000000-0005-0000-0000-00004E010000}"/>
    <cellStyle name="표준 14 8" xfId="335" xr:uid="{00000000-0005-0000-0000-00004F010000}"/>
    <cellStyle name="표준 14 9" xfId="336" xr:uid="{00000000-0005-0000-0000-000050010000}"/>
    <cellStyle name="표준 140" xfId="337" xr:uid="{00000000-0005-0000-0000-000051010000}"/>
    <cellStyle name="표준 141" xfId="338" xr:uid="{00000000-0005-0000-0000-000052010000}"/>
    <cellStyle name="표준 142" xfId="339" xr:uid="{00000000-0005-0000-0000-000053010000}"/>
    <cellStyle name="표준 143" xfId="340" xr:uid="{00000000-0005-0000-0000-000054010000}"/>
    <cellStyle name="표준 15 10" xfId="341" xr:uid="{00000000-0005-0000-0000-000055010000}"/>
    <cellStyle name="표준 15 11" xfId="342" xr:uid="{00000000-0005-0000-0000-000056010000}"/>
    <cellStyle name="표준 15 12" xfId="343" xr:uid="{00000000-0005-0000-0000-000057010000}"/>
    <cellStyle name="표준 15 13" xfId="344" xr:uid="{00000000-0005-0000-0000-000058010000}"/>
    <cellStyle name="표준 15 14" xfId="345" xr:uid="{00000000-0005-0000-0000-000059010000}"/>
    <cellStyle name="표준 15 15" xfId="346" xr:uid="{00000000-0005-0000-0000-00005A010000}"/>
    <cellStyle name="표준 15 16" xfId="347" xr:uid="{00000000-0005-0000-0000-00005B010000}"/>
    <cellStyle name="표준 15 17" xfId="348" xr:uid="{00000000-0005-0000-0000-00005C010000}"/>
    <cellStyle name="표준 15 18" xfId="349" xr:uid="{00000000-0005-0000-0000-00005D010000}"/>
    <cellStyle name="표준 15 19" xfId="350" xr:uid="{00000000-0005-0000-0000-00005E010000}"/>
    <cellStyle name="표준 15 2" xfId="351" xr:uid="{00000000-0005-0000-0000-00005F010000}"/>
    <cellStyle name="표준 15 20" xfId="352" xr:uid="{00000000-0005-0000-0000-000060010000}"/>
    <cellStyle name="표준 15 21" xfId="353" xr:uid="{00000000-0005-0000-0000-000061010000}"/>
    <cellStyle name="표준 15 22" xfId="354" xr:uid="{00000000-0005-0000-0000-000062010000}"/>
    <cellStyle name="표준 15 23" xfId="355" xr:uid="{00000000-0005-0000-0000-000063010000}"/>
    <cellStyle name="표준 15 24" xfId="356" xr:uid="{00000000-0005-0000-0000-000064010000}"/>
    <cellStyle name="표준 15 25" xfId="357" xr:uid="{00000000-0005-0000-0000-000065010000}"/>
    <cellStyle name="표준 15 26" xfId="358" xr:uid="{00000000-0005-0000-0000-000066010000}"/>
    <cellStyle name="표준 15 27" xfId="359" xr:uid="{00000000-0005-0000-0000-000067010000}"/>
    <cellStyle name="표준 15 28" xfId="360" xr:uid="{00000000-0005-0000-0000-000068010000}"/>
    <cellStyle name="표준 15 29" xfId="361" xr:uid="{00000000-0005-0000-0000-000069010000}"/>
    <cellStyle name="표준 15 3" xfId="362" xr:uid="{00000000-0005-0000-0000-00006A010000}"/>
    <cellStyle name="표준 15 30" xfId="363" xr:uid="{00000000-0005-0000-0000-00006B010000}"/>
    <cellStyle name="표준 15 31" xfId="364" xr:uid="{00000000-0005-0000-0000-00006C010000}"/>
    <cellStyle name="표준 15 32" xfId="365" xr:uid="{00000000-0005-0000-0000-00006D010000}"/>
    <cellStyle name="표준 15 33" xfId="366" xr:uid="{00000000-0005-0000-0000-00006E010000}"/>
    <cellStyle name="표준 15 34" xfId="367" xr:uid="{00000000-0005-0000-0000-00006F010000}"/>
    <cellStyle name="표준 15 35" xfId="368" xr:uid="{00000000-0005-0000-0000-000070010000}"/>
    <cellStyle name="표준 15 36" xfId="369" xr:uid="{00000000-0005-0000-0000-000071010000}"/>
    <cellStyle name="표준 15 37" xfId="370" xr:uid="{00000000-0005-0000-0000-000072010000}"/>
    <cellStyle name="표준 15 38" xfId="371" xr:uid="{00000000-0005-0000-0000-000073010000}"/>
    <cellStyle name="표준 15 39" xfId="372" xr:uid="{00000000-0005-0000-0000-000074010000}"/>
    <cellStyle name="표준 15 4" xfId="373" xr:uid="{00000000-0005-0000-0000-000075010000}"/>
    <cellStyle name="표준 15 40" xfId="374" xr:uid="{00000000-0005-0000-0000-000076010000}"/>
    <cellStyle name="표준 15 41" xfId="375" xr:uid="{00000000-0005-0000-0000-000077010000}"/>
    <cellStyle name="표준 15 42" xfId="376" xr:uid="{00000000-0005-0000-0000-000078010000}"/>
    <cellStyle name="표준 15 43" xfId="377" xr:uid="{00000000-0005-0000-0000-000079010000}"/>
    <cellStyle name="표준 15 44" xfId="378" xr:uid="{00000000-0005-0000-0000-00007A010000}"/>
    <cellStyle name="표준 15 45" xfId="379" xr:uid="{00000000-0005-0000-0000-00007B010000}"/>
    <cellStyle name="표준 15 46" xfId="380" xr:uid="{00000000-0005-0000-0000-00007C010000}"/>
    <cellStyle name="표준 15 47" xfId="381" xr:uid="{00000000-0005-0000-0000-00007D010000}"/>
    <cellStyle name="표준 15 48" xfId="382" xr:uid="{00000000-0005-0000-0000-00007E010000}"/>
    <cellStyle name="표준 15 49" xfId="383" xr:uid="{00000000-0005-0000-0000-00007F010000}"/>
    <cellStyle name="표준 15 5" xfId="384" xr:uid="{00000000-0005-0000-0000-000080010000}"/>
    <cellStyle name="표준 15 50" xfId="385" xr:uid="{00000000-0005-0000-0000-000081010000}"/>
    <cellStyle name="표준 15 51" xfId="386" xr:uid="{00000000-0005-0000-0000-000082010000}"/>
    <cellStyle name="표준 15 52" xfId="387" xr:uid="{00000000-0005-0000-0000-000083010000}"/>
    <cellStyle name="표준 15 53" xfId="388" xr:uid="{00000000-0005-0000-0000-000084010000}"/>
    <cellStyle name="표준 15 54" xfId="389" xr:uid="{00000000-0005-0000-0000-000085010000}"/>
    <cellStyle name="표준 15 55" xfId="390" xr:uid="{00000000-0005-0000-0000-000086010000}"/>
    <cellStyle name="표준 15 56" xfId="391" xr:uid="{00000000-0005-0000-0000-000087010000}"/>
    <cellStyle name="표준 15 6" xfId="392" xr:uid="{00000000-0005-0000-0000-000088010000}"/>
    <cellStyle name="표준 15 7" xfId="393" xr:uid="{00000000-0005-0000-0000-000089010000}"/>
    <cellStyle name="표준 15 8" xfId="394" xr:uid="{00000000-0005-0000-0000-00008A010000}"/>
    <cellStyle name="표준 15 9" xfId="395" xr:uid="{00000000-0005-0000-0000-00008B010000}"/>
    <cellStyle name="표준 16 10" xfId="396" xr:uid="{00000000-0005-0000-0000-00008C010000}"/>
    <cellStyle name="표준 16 11" xfId="397" xr:uid="{00000000-0005-0000-0000-00008D010000}"/>
    <cellStyle name="표준 16 12" xfId="398" xr:uid="{00000000-0005-0000-0000-00008E010000}"/>
    <cellStyle name="표준 16 13" xfId="399" xr:uid="{00000000-0005-0000-0000-00008F010000}"/>
    <cellStyle name="표준 16 14" xfId="400" xr:uid="{00000000-0005-0000-0000-000090010000}"/>
    <cellStyle name="표준 16 15" xfId="401" xr:uid="{00000000-0005-0000-0000-000091010000}"/>
    <cellStyle name="표준 16 16" xfId="402" xr:uid="{00000000-0005-0000-0000-000092010000}"/>
    <cellStyle name="표준 16 17" xfId="403" xr:uid="{00000000-0005-0000-0000-000093010000}"/>
    <cellStyle name="표준 16 18" xfId="404" xr:uid="{00000000-0005-0000-0000-000094010000}"/>
    <cellStyle name="표준 16 19" xfId="405" xr:uid="{00000000-0005-0000-0000-000095010000}"/>
    <cellStyle name="표준 16 2" xfId="406" xr:uid="{00000000-0005-0000-0000-000096010000}"/>
    <cellStyle name="표준 16 20" xfId="407" xr:uid="{00000000-0005-0000-0000-000097010000}"/>
    <cellStyle name="표준 16 21" xfId="408" xr:uid="{00000000-0005-0000-0000-000098010000}"/>
    <cellStyle name="표준 16 22" xfId="409" xr:uid="{00000000-0005-0000-0000-000099010000}"/>
    <cellStyle name="표준 16 23" xfId="410" xr:uid="{00000000-0005-0000-0000-00009A010000}"/>
    <cellStyle name="표준 16 24" xfId="411" xr:uid="{00000000-0005-0000-0000-00009B010000}"/>
    <cellStyle name="표준 16 25" xfId="412" xr:uid="{00000000-0005-0000-0000-00009C010000}"/>
    <cellStyle name="표준 16 26" xfId="413" xr:uid="{00000000-0005-0000-0000-00009D010000}"/>
    <cellStyle name="표준 16 27" xfId="414" xr:uid="{00000000-0005-0000-0000-00009E010000}"/>
    <cellStyle name="표준 16 28" xfId="415" xr:uid="{00000000-0005-0000-0000-00009F010000}"/>
    <cellStyle name="표준 16 29" xfId="416" xr:uid="{00000000-0005-0000-0000-0000A0010000}"/>
    <cellStyle name="표준 16 3" xfId="417" xr:uid="{00000000-0005-0000-0000-0000A1010000}"/>
    <cellStyle name="표준 16 30" xfId="418" xr:uid="{00000000-0005-0000-0000-0000A2010000}"/>
    <cellStyle name="표준 16 31" xfId="419" xr:uid="{00000000-0005-0000-0000-0000A3010000}"/>
    <cellStyle name="표준 16 32" xfId="420" xr:uid="{00000000-0005-0000-0000-0000A4010000}"/>
    <cellStyle name="표준 16 33" xfId="421" xr:uid="{00000000-0005-0000-0000-0000A5010000}"/>
    <cellStyle name="표준 16 34" xfId="422" xr:uid="{00000000-0005-0000-0000-0000A6010000}"/>
    <cellStyle name="표준 16 35" xfId="423" xr:uid="{00000000-0005-0000-0000-0000A7010000}"/>
    <cellStyle name="표준 16 36" xfId="424" xr:uid="{00000000-0005-0000-0000-0000A8010000}"/>
    <cellStyle name="표준 16 37" xfId="425" xr:uid="{00000000-0005-0000-0000-0000A9010000}"/>
    <cellStyle name="표준 16 38" xfId="426" xr:uid="{00000000-0005-0000-0000-0000AA010000}"/>
    <cellStyle name="표준 16 39" xfId="427" xr:uid="{00000000-0005-0000-0000-0000AB010000}"/>
    <cellStyle name="표준 16 4" xfId="428" xr:uid="{00000000-0005-0000-0000-0000AC010000}"/>
    <cellStyle name="표준 16 40" xfId="429" xr:uid="{00000000-0005-0000-0000-0000AD010000}"/>
    <cellStyle name="표준 16 41" xfId="430" xr:uid="{00000000-0005-0000-0000-0000AE010000}"/>
    <cellStyle name="표준 16 42" xfId="431" xr:uid="{00000000-0005-0000-0000-0000AF010000}"/>
    <cellStyle name="표준 16 43" xfId="432" xr:uid="{00000000-0005-0000-0000-0000B0010000}"/>
    <cellStyle name="표준 16 44" xfId="433" xr:uid="{00000000-0005-0000-0000-0000B1010000}"/>
    <cellStyle name="표준 16 45" xfId="434" xr:uid="{00000000-0005-0000-0000-0000B2010000}"/>
    <cellStyle name="표준 16 46" xfId="435" xr:uid="{00000000-0005-0000-0000-0000B3010000}"/>
    <cellStyle name="표준 16 47" xfId="436" xr:uid="{00000000-0005-0000-0000-0000B4010000}"/>
    <cellStyle name="표준 16 48" xfId="437" xr:uid="{00000000-0005-0000-0000-0000B5010000}"/>
    <cellStyle name="표준 16 49" xfId="438" xr:uid="{00000000-0005-0000-0000-0000B6010000}"/>
    <cellStyle name="표준 16 5" xfId="439" xr:uid="{00000000-0005-0000-0000-0000B7010000}"/>
    <cellStyle name="표준 16 50" xfId="440" xr:uid="{00000000-0005-0000-0000-0000B8010000}"/>
    <cellStyle name="표준 16 51" xfId="441" xr:uid="{00000000-0005-0000-0000-0000B9010000}"/>
    <cellStyle name="표준 16 52" xfId="442" xr:uid="{00000000-0005-0000-0000-0000BA010000}"/>
    <cellStyle name="표준 16 53" xfId="443" xr:uid="{00000000-0005-0000-0000-0000BB010000}"/>
    <cellStyle name="표준 16 54" xfId="444" xr:uid="{00000000-0005-0000-0000-0000BC010000}"/>
    <cellStyle name="표준 16 55" xfId="445" xr:uid="{00000000-0005-0000-0000-0000BD010000}"/>
    <cellStyle name="표준 16 56" xfId="446" xr:uid="{00000000-0005-0000-0000-0000BE010000}"/>
    <cellStyle name="표준 16 6" xfId="447" xr:uid="{00000000-0005-0000-0000-0000BF010000}"/>
    <cellStyle name="표준 16 7" xfId="448" xr:uid="{00000000-0005-0000-0000-0000C0010000}"/>
    <cellStyle name="표준 16 8" xfId="449" xr:uid="{00000000-0005-0000-0000-0000C1010000}"/>
    <cellStyle name="표준 16 9" xfId="450" xr:uid="{00000000-0005-0000-0000-0000C2010000}"/>
    <cellStyle name="표준 165" xfId="451" xr:uid="{00000000-0005-0000-0000-0000C3010000}"/>
    <cellStyle name="표준 166" xfId="452" xr:uid="{00000000-0005-0000-0000-0000C4010000}"/>
    <cellStyle name="표준 167" xfId="453" xr:uid="{00000000-0005-0000-0000-0000C5010000}"/>
    <cellStyle name="표준 168" xfId="454" xr:uid="{00000000-0005-0000-0000-0000C6010000}"/>
    <cellStyle name="표준 169" xfId="455" xr:uid="{00000000-0005-0000-0000-0000C7010000}"/>
    <cellStyle name="표준 17 10" xfId="456" xr:uid="{00000000-0005-0000-0000-0000C8010000}"/>
    <cellStyle name="표준 17 11" xfId="457" xr:uid="{00000000-0005-0000-0000-0000C9010000}"/>
    <cellStyle name="표준 17 12" xfId="458" xr:uid="{00000000-0005-0000-0000-0000CA010000}"/>
    <cellStyle name="표준 17 13" xfId="459" xr:uid="{00000000-0005-0000-0000-0000CB010000}"/>
    <cellStyle name="표준 17 14" xfId="460" xr:uid="{00000000-0005-0000-0000-0000CC010000}"/>
    <cellStyle name="표준 17 15" xfId="461" xr:uid="{00000000-0005-0000-0000-0000CD010000}"/>
    <cellStyle name="표준 17 16" xfId="462" xr:uid="{00000000-0005-0000-0000-0000CE010000}"/>
    <cellStyle name="표준 17 17" xfId="463" xr:uid="{00000000-0005-0000-0000-0000CF010000}"/>
    <cellStyle name="표준 17 18" xfId="464" xr:uid="{00000000-0005-0000-0000-0000D0010000}"/>
    <cellStyle name="표준 17 19" xfId="465" xr:uid="{00000000-0005-0000-0000-0000D1010000}"/>
    <cellStyle name="표준 17 2" xfId="466" xr:uid="{00000000-0005-0000-0000-0000D2010000}"/>
    <cellStyle name="표준 17 20" xfId="467" xr:uid="{00000000-0005-0000-0000-0000D3010000}"/>
    <cellStyle name="표준 17 21" xfId="468" xr:uid="{00000000-0005-0000-0000-0000D4010000}"/>
    <cellStyle name="표준 17 22" xfId="469" xr:uid="{00000000-0005-0000-0000-0000D5010000}"/>
    <cellStyle name="표준 17 23" xfId="470" xr:uid="{00000000-0005-0000-0000-0000D6010000}"/>
    <cellStyle name="표준 17 24" xfId="471" xr:uid="{00000000-0005-0000-0000-0000D7010000}"/>
    <cellStyle name="표준 17 25" xfId="472" xr:uid="{00000000-0005-0000-0000-0000D8010000}"/>
    <cellStyle name="표준 17 26" xfId="473" xr:uid="{00000000-0005-0000-0000-0000D9010000}"/>
    <cellStyle name="표준 17 27" xfId="474" xr:uid="{00000000-0005-0000-0000-0000DA010000}"/>
    <cellStyle name="표준 17 28" xfId="475" xr:uid="{00000000-0005-0000-0000-0000DB010000}"/>
    <cellStyle name="표준 17 29" xfId="476" xr:uid="{00000000-0005-0000-0000-0000DC010000}"/>
    <cellStyle name="표준 17 3" xfId="477" xr:uid="{00000000-0005-0000-0000-0000DD010000}"/>
    <cellStyle name="표준 17 30" xfId="478" xr:uid="{00000000-0005-0000-0000-0000DE010000}"/>
    <cellStyle name="표준 17 31" xfId="479" xr:uid="{00000000-0005-0000-0000-0000DF010000}"/>
    <cellStyle name="표준 17 32" xfId="480" xr:uid="{00000000-0005-0000-0000-0000E0010000}"/>
    <cellStyle name="표준 17 33" xfId="481" xr:uid="{00000000-0005-0000-0000-0000E1010000}"/>
    <cellStyle name="표준 17 34" xfId="482" xr:uid="{00000000-0005-0000-0000-0000E2010000}"/>
    <cellStyle name="표준 17 35" xfId="483" xr:uid="{00000000-0005-0000-0000-0000E3010000}"/>
    <cellStyle name="표준 17 36" xfId="484" xr:uid="{00000000-0005-0000-0000-0000E4010000}"/>
    <cellStyle name="표준 17 37" xfId="485" xr:uid="{00000000-0005-0000-0000-0000E5010000}"/>
    <cellStyle name="표준 17 38" xfId="486" xr:uid="{00000000-0005-0000-0000-0000E6010000}"/>
    <cellStyle name="표준 17 39" xfId="487" xr:uid="{00000000-0005-0000-0000-0000E7010000}"/>
    <cellStyle name="표준 17 4" xfId="488" xr:uid="{00000000-0005-0000-0000-0000E8010000}"/>
    <cellStyle name="표준 17 40" xfId="489" xr:uid="{00000000-0005-0000-0000-0000E9010000}"/>
    <cellStyle name="표준 17 41" xfId="490" xr:uid="{00000000-0005-0000-0000-0000EA010000}"/>
    <cellStyle name="표준 17 42" xfId="491" xr:uid="{00000000-0005-0000-0000-0000EB010000}"/>
    <cellStyle name="표준 17 43" xfId="492" xr:uid="{00000000-0005-0000-0000-0000EC010000}"/>
    <cellStyle name="표준 17 44" xfId="493" xr:uid="{00000000-0005-0000-0000-0000ED010000}"/>
    <cellStyle name="표준 17 45" xfId="494" xr:uid="{00000000-0005-0000-0000-0000EE010000}"/>
    <cellStyle name="표준 17 46" xfId="495" xr:uid="{00000000-0005-0000-0000-0000EF010000}"/>
    <cellStyle name="표준 17 47" xfId="496" xr:uid="{00000000-0005-0000-0000-0000F0010000}"/>
    <cellStyle name="표준 17 48" xfId="497" xr:uid="{00000000-0005-0000-0000-0000F1010000}"/>
    <cellStyle name="표준 17 49" xfId="498" xr:uid="{00000000-0005-0000-0000-0000F2010000}"/>
    <cellStyle name="표준 17 5" xfId="499" xr:uid="{00000000-0005-0000-0000-0000F3010000}"/>
    <cellStyle name="표준 17 50" xfId="500" xr:uid="{00000000-0005-0000-0000-0000F4010000}"/>
    <cellStyle name="표준 17 51" xfId="501" xr:uid="{00000000-0005-0000-0000-0000F5010000}"/>
    <cellStyle name="표준 17 52" xfId="502" xr:uid="{00000000-0005-0000-0000-0000F6010000}"/>
    <cellStyle name="표준 17 53" xfId="503" xr:uid="{00000000-0005-0000-0000-0000F7010000}"/>
    <cellStyle name="표준 17 54" xfId="504" xr:uid="{00000000-0005-0000-0000-0000F8010000}"/>
    <cellStyle name="표준 17 55" xfId="505" xr:uid="{00000000-0005-0000-0000-0000F9010000}"/>
    <cellStyle name="표준 17 56" xfId="506" xr:uid="{00000000-0005-0000-0000-0000FA010000}"/>
    <cellStyle name="표준 17 6" xfId="507" xr:uid="{00000000-0005-0000-0000-0000FB010000}"/>
    <cellStyle name="표준 17 7" xfId="508" xr:uid="{00000000-0005-0000-0000-0000FC010000}"/>
    <cellStyle name="표준 17 8" xfId="509" xr:uid="{00000000-0005-0000-0000-0000FD010000}"/>
    <cellStyle name="표준 17 9" xfId="510" xr:uid="{00000000-0005-0000-0000-0000FE010000}"/>
    <cellStyle name="표준 170" xfId="511" xr:uid="{00000000-0005-0000-0000-0000FF010000}"/>
    <cellStyle name="표준 171" xfId="512" xr:uid="{00000000-0005-0000-0000-000000020000}"/>
    <cellStyle name="표준 172" xfId="513" xr:uid="{00000000-0005-0000-0000-000001020000}"/>
    <cellStyle name="표준 173" xfId="514" xr:uid="{00000000-0005-0000-0000-000002020000}"/>
    <cellStyle name="표준 174" xfId="515" xr:uid="{00000000-0005-0000-0000-000003020000}"/>
    <cellStyle name="표준 175" xfId="516" xr:uid="{00000000-0005-0000-0000-000004020000}"/>
    <cellStyle name="표준 176" xfId="517" xr:uid="{00000000-0005-0000-0000-000005020000}"/>
    <cellStyle name="표준 177" xfId="518" xr:uid="{00000000-0005-0000-0000-000006020000}"/>
    <cellStyle name="표준 178" xfId="519" xr:uid="{00000000-0005-0000-0000-000007020000}"/>
    <cellStyle name="표준 179" xfId="520" xr:uid="{00000000-0005-0000-0000-000008020000}"/>
    <cellStyle name="표준 18" xfId="521" xr:uid="{00000000-0005-0000-0000-000009020000}"/>
    <cellStyle name="표준 18 2" xfId="522" xr:uid="{00000000-0005-0000-0000-00000A020000}"/>
    <cellStyle name="표준 19 10" xfId="523" xr:uid="{00000000-0005-0000-0000-00000B020000}"/>
    <cellStyle name="표준 19 11" xfId="524" xr:uid="{00000000-0005-0000-0000-00000C020000}"/>
    <cellStyle name="표준 19 12" xfId="525" xr:uid="{00000000-0005-0000-0000-00000D020000}"/>
    <cellStyle name="표준 19 13" xfId="526" xr:uid="{00000000-0005-0000-0000-00000E020000}"/>
    <cellStyle name="표준 19 14" xfId="527" xr:uid="{00000000-0005-0000-0000-00000F020000}"/>
    <cellStyle name="표준 19 15" xfId="528" xr:uid="{00000000-0005-0000-0000-000010020000}"/>
    <cellStyle name="표준 19 16" xfId="529" xr:uid="{00000000-0005-0000-0000-000011020000}"/>
    <cellStyle name="표준 19 17" xfId="530" xr:uid="{00000000-0005-0000-0000-000012020000}"/>
    <cellStyle name="표준 19 18" xfId="531" xr:uid="{00000000-0005-0000-0000-000013020000}"/>
    <cellStyle name="표준 19 19" xfId="532" xr:uid="{00000000-0005-0000-0000-000014020000}"/>
    <cellStyle name="표준 19 2" xfId="533" xr:uid="{00000000-0005-0000-0000-000015020000}"/>
    <cellStyle name="표준 19 20" xfId="534" xr:uid="{00000000-0005-0000-0000-000016020000}"/>
    <cellStyle name="표준 19 21" xfId="535" xr:uid="{00000000-0005-0000-0000-000017020000}"/>
    <cellStyle name="표준 19 22" xfId="536" xr:uid="{00000000-0005-0000-0000-000018020000}"/>
    <cellStyle name="표준 19 23" xfId="537" xr:uid="{00000000-0005-0000-0000-000019020000}"/>
    <cellStyle name="표준 19 24" xfId="538" xr:uid="{00000000-0005-0000-0000-00001A020000}"/>
    <cellStyle name="표준 19 25" xfId="539" xr:uid="{00000000-0005-0000-0000-00001B020000}"/>
    <cellStyle name="표준 19 26" xfId="540" xr:uid="{00000000-0005-0000-0000-00001C020000}"/>
    <cellStyle name="표준 19 27" xfId="541" xr:uid="{00000000-0005-0000-0000-00001D020000}"/>
    <cellStyle name="표준 19 28" xfId="542" xr:uid="{00000000-0005-0000-0000-00001E020000}"/>
    <cellStyle name="표준 19 29" xfId="543" xr:uid="{00000000-0005-0000-0000-00001F020000}"/>
    <cellStyle name="표준 19 3" xfId="544" xr:uid="{00000000-0005-0000-0000-000020020000}"/>
    <cellStyle name="표준 19 30" xfId="545" xr:uid="{00000000-0005-0000-0000-000021020000}"/>
    <cellStyle name="표준 19 31" xfId="546" xr:uid="{00000000-0005-0000-0000-000022020000}"/>
    <cellStyle name="표준 19 32" xfId="547" xr:uid="{00000000-0005-0000-0000-000023020000}"/>
    <cellStyle name="표준 19 33" xfId="548" xr:uid="{00000000-0005-0000-0000-000024020000}"/>
    <cellStyle name="표준 19 34" xfId="549" xr:uid="{00000000-0005-0000-0000-000025020000}"/>
    <cellStyle name="표준 19 35" xfId="550" xr:uid="{00000000-0005-0000-0000-000026020000}"/>
    <cellStyle name="표준 19 36" xfId="551" xr:uid="{00000000-0005-0000-0000-000027020000}"/>
    <cellStyle name="표준 19 37" xfId="552" xr:uid="{00000000-0005-0000-0000-000028020000}"/>
    <cellStyle name="표준 19 38" xfId="553" xr:uid="{00000000-0005-0000-0000-000029020000}"/>
    <cellStyle name="표준 19 39" xfId="554" xr:uid="{00000000-0005-0000-0000-00002A020000}"/>
    <cellStyle name="표준 19 4" xfId="555" xr:uid="{00000000-0005-0000-0000-00002B020000}"/>
    <cellStyle name="표준 19 40" xfId="556" xr:uid="{00000000-0005-0000-0000-00002C020000}"/>
    <cellStyle name="표준 19 41" xfId="557" xr:uid="{00000000-0005-0000-0000-00002D020000}"/>
    <cellStyle name="표준 19 42" xfId="558" xr:uid="{00000000-0005-0000-0000-00002E020000}"/>
    <cellStyle name="표준 19 43" xfId="559" xr:uid="{00000000-0005-0000-0000-00002F020000}"/>
    <cellStyle name="표준 19 44" xfId="560" xr:uid="{00000000-0005-0000-0000-000030020000}"/>
    <cellStyle name="표준 19 45" xfId="561" xr:uid="{00000000-0005-0000-0000-000031020000}"/>
    <cellStyle name="표준 19 46" xfId="562" xr:uid="{00000000-0005-0000-0000-000032020000}"/>
    <cellStyle name="표준 19 47" xfId="563" xr:uid="{00000000-0005-0000-0000-000033020000}"/>
    <cellStyle name="표준 19 48" xfId="564" xr:uid="{00000000-0005-0000-0000-000034020000}"/>
    <cellStyle name="표준 19 49" xfId="565" xr:uid="{00000000-0005-0000-0000-000035020000}"/>
    <cellStyle name="표준 19 5" xfId="566" xr:uid="{00000000-0005-0000-0000-000036020000}"/>
    <cellStyle name="표준 19 50" xfId="567" xr:uid="{00000000-0005-0000-0000-000037020000}"/>
    <cellStyle name="표준 19 51" xfId="568" xr:uid="{00000000-0005-0000-0000-000038020000}"/>
    <cellStyle name="표준 19 52" xfId="569" xr:uid="{00000000-0005-0000-0000-000039020000}"/>
    <cellStyle name="표준 19 53" xfId="570" xr:uid="{00000000-0005-0000-0000-00003A020000}"/>
    <cellStyle name="표준 19 54" xfId="571" xr:uid="{00000000-0005-0000-0000-00003B020000}"/>
    <cellStyle name="표준 19 55" xfId="572" xr:uid="{00000000-0005-0000-0000-00003C020000}"/>
    <cellStyle name="표준 19 56" xfId="573" xr:uid="{00000000-0005-0000-0000-00003D020000}"/>
    <cellStyle name="표준 19 6" xfId="574" xr:uid="{00000000-0005-0000-0000-00003E020000}"/>
    <cellStyle name="표준 19 7" xfId="575" xr:uid="{00000000-0005-0000-0000-00003F020000}"/>
    <cellStyle name="표준 19 8" xfId="576" xr:uid="{00000000-0005-0000-0000-000040020000}"/>
    <cellStyle name="표준 19 9" xfId="577" xr:uid="{00000000-0005-0000-0000-000041020000}"/>
    <cellStyle name="표준 191" xfId="578" xr:uid="{00000000-0005-0000-0000-000042020000}"/>
    <cellStyle name="표준 196" xfId="579" xr:uid="{00000000-0005-0000-0000-000043020000}"/>
    <cellStyle name="표준 198" xfId="580" xr:uid="{00000000-0005-0000-0000-000044020000}"/>
    <cellStyle name="표준 2" xfId="581" xr:uid="{00000000-0005-0000-0000-000045020000}"/>
    <cellStyle name="표준 2 10" xfId="582" xr:uid="{00000000-0005-0000-0000-000046020000}"/>
    <cellStyle name="표준 2 11" xfId="583" xr:uid="{00000000-0005-0000-0000-000047020000}"/>
    <cellStyle name="표준 2 12" xfId="584" xr:uid="{00000000-0005-0000-0000-000048020000}"/>
    <cellStyle name="표준 2 13" xfId="585" xr:uid="{00000000-0005-0000-0000-000049020000}"/>
    <cellStyle name="표준 2 14" xfId="586" xr:uid="{00000000-0005-0000-0000-00004A020000}"/>
    <cellStyle name="표준 2 15" xfId="587" xr:uid="{00000000-0005-0000-0000-00004B020000}"/>
    <cellStyle name="표준 2 16" xfId="588" xr:uid="{00000000-0005-0000-0000-00004C020000}"/>
    <cellStyle name="표준 2 17" xfId="589" xr:uid="{00000000-0005-0000-0000-00004D020000}"/>
    <cellStyle name="표준 2 18" xfId="590" xr:uid="{00000000-0005-0000-0000-00004E020000}"/>
    <cellStyle name="표준 2 19" xfId="591" xr:uid="{00000000-0005-0000-0000-00004F020000}"/>
    <cellStyle name="표준 2 2" xfId="592" xr:uid="{00000000-0005-0000-0000-000050020000}"/>
    <cellStyle name="표준 2 2 10" xfId="593" xr:uid="{00000000-0005-0000-0000-000051020000}"/>
    <cellStyle name="표준 2 2 11" xfId="594" xr:uid="{00000000-0005-0000-0000-000052020000}"/>
    <cellStyle name="표준 2 2 12" xfId="595" xr:uid="{00000000-0005-0000-0000-000053020000}"/>
    <cellStyle name="표준 2 2 13" xfId="596" xr:uid="{00000000-0005-0000-0000-000054020000}"/>
    <cellStyle name="표준 2 2 13 10" xfId="597" xr:uid="{00000000-0005-0000-0000-000055020000}"/>
    <cellStyle name="표준 2 2 13 11" xfId="598" xr:uid="{00000000-0005-0000-0000-000056020000}"/>
    <cellStyle name="표준 2 2 13 12" xfId="599" xr:uid="{00000000-0005-0000-0000-000057020000}"/>
    <cellStyle name="표준 2 2 13 13" xfId="600" xr:uid="{00000000-0005-0000-0000-000058020000}"/>
    <cellStyle name="표준 2 2 13 14" xfId="601" xr:uid="{00000000-0005-0000-0000-000059020000}"/>
    <cellStyle name="표준 2 2 13 2" xfId="602" xr:uid="{00000000-0005-0000-0000-00005A020000}"/>
    <cellStyle name="표준 2 2 13 3" xfId="603" xr:uid="{00000000-0005-0000-0000-00005B020000}"/>
    <cellStyle name="표준 2 2 13 4" xfId="604" xr:uid="{00000000-0005-0000-0000-00005C020000}"/>
    <cellStyle name="표준 2 2 13 5" xfId="605" xr:uid="{00000000-0005-0000-0000-00005D020000}"/>
    <cellStyle name="표준 2 2 13 6" xfId="606" xr:uid="{00000000-0005-0000-0000-00005E020000}"/>
    <cellStyle name="표준 2 2 13 7" xfId="607" xr:uid="{00000000-0005-0000-0000-00005F020000}"/>
    <cellStyle name="표준 2 2 13 8" xfId="608" xr:uid="{00000000-0005-0000-0000-000060020000}"/>
    <cellStyle name="표준 2 2 13 9" xfId="609" xr:uid="{00000000-0005-0000-0000-000061020000}"/>
    <cellStyle name="표준 2 2 14" xfId="610" xr:uid="{00000000-0005-0000-0000-000062020000}"/>
    <cellStyle name="표준 2 2 15" xfId="611" xr:uid="{00000000-0005-0000-0000-000063020000}"/>
    <cellStyle name="표준 2 2 16" xfId="612" xr:uid="{00000000-0005-0000-0000-000064020000}"/>
    <cellStyle name="표준 2 2 17" xfId="613" xr:uid="{00000000-0005-0000-0000-000065020000}"/>
    <cellStyle name="표준 2 2 18" xfId="614" xr:uid="{00000000-0005-0000-0000-000066020000}"/>
    <cellStyle name="표준 2 2 19" xfId="615" xr:uid="{00000000-0005-0000-0000-000067020000}"/>
    <cellStyle name="표준 2 2 2" xfId="616" xr:uid="{00000000-0005-0000-0000-000068020000}"/>
    <cellStyle name="표준 2 2 2 10" xfId="617" xr:uid="{00000000-0005-0000-0000-000069020000}"/>
    <cellStyle name="표준 2 2 2 11" xfId="618" xr:uid="{00000000-0005-0000-0000-00006A020000}"/>
    <cellStyle name="표준 2 2 2 12" xfId="619" xr:uid="{00000000-0005-0000-0000-00006B020000}"/>
    <cellStyle name="표준 2 2 2 13" xfId="620" xr:uid="{00000000-0005-0000-0000-00006C020000}"/>
    <cellStyle name="표준 2 2 2 13 10" xfId="621" xr:uid="{00000000-0005-0000-0000-00006D020000}"/>
    <cellStyle name="표준 2 2 2 13 11" xfId="622" xr:uid="{00000000-0005-0000-0000-00006E020000}"/>
    <cellStyle name="표준 2 2 2 13 12" xfId="623" xr:uid="{00000000-0005-0000-0000-00006F020000}"/>
    <cellStyle name="표준 2 2 2 13 13" xfId="624" xr:uid="{00000000-0005-0000-0000-000070020000}"/>
    <cellStyle name="표준 2 2 2 13 14" xfId="625" xr:uid="{00000000-0005-0000-0000-000071020000}"/>
    <cellStyle name="표준 2 2 2 13 2" xfId="626" xr:uid="{00000000-0005-0000-0000-000072020000}"/>
    <cellStyle name="표준 2 2 2 13 3" xfId="627" xr:uid="{00000000-0005-0000-0000-000073020000}"/>
    <cellStyle name="표준 2 2 2 13 4" xfId="628" xr:uid="{00000000-0005-0000-0000-000074020000}"/>
    <cellStyle name="표준 2 2 2 13 5" xfId="629" xr:uid="{00000000-0005-0000-0000-000075020000}"/>
    <cellStyle name="표준 2 2 2 13 6" xfId="630" xr:uid="{00000000-0005-0000-0000-000076020000}"/>
    <cellStyle name="표준 2 2 2 13 7" xfId="631" xr:uid="{00000000-0005-0000-0000-000077020000}"/>
    <cellStyle name="표준 2 2 2 13 8" xfId="632" xr:uid="{00000000-0005-0000-0000-000078020000}"/>
    <cellStyle name="표준 2 2 2 13 9" xfId="633" xr:uid="{00000000-0005-0000-0000-000079020000}"/>
    <cellStyle name="표준 2 2 2 14" xfId="634" xr:uid="{00000000-0005-0000-0000-00007A020000}"/>
    <cellStyle name="표준 2 2 2 15" xfId="635" xr:uid="{00000000-0005-0000-0000-00007B020000}"/>
    <cellStyle name="표준 2 2 2 16" xfId="636" xr:uid="{00000000-0005-0000-0000-00007C020000}"/>
    <cellStyle name="표준 2 2 2 17" xfId="637" xr:uid="{00000000-0005-0000-0000-00007D020000}"/>
    <cellStyle name="표준 2 2 2 18" xfId="638" xr:uid="{00000000-0005-0000-0000-00007E020000}"/>
    <cellStyle name="표준 2 2 2 19" xfId="639" xr:uid="{00000000-0005-0000-0000-00007F020000}"/>
    <cellStyle name="표준 2 2 2 2" xfId="640" xr:uid="{00000000-0005-0000-0000-000080020000}"/>
    <cellStyle name="표준 2 2 2 2 10" xfId="641" xr:uid="{00000000-0005-0000-0000-000081020000}"/>
    <cellStyle name="표준 2 2 2 2 11" xfId="642" xr:uid="{00000000-0005-0000-0000-000082020000}"/>
    <cellStyle name="표준 2 2 2 2 12" xfId="643" xr:uid="{00000000-0005-0000-0000-000083020000}"/>
    <cellStyle name="표준 2 2 2 2 13" xfId="644" xr:uid="{00000000-0005-0000-0000-000084020000}"/>
    <cellStyle name="표준 2 2 2 2 14" xfId="645" xr:uid="{00000000-0005-0000-0000-000085020000}"/>
    <cellStyle name="표준 2 2 2 2 15" xfId="646" xr:uid="{00000000-0005-0000-0000-000086020000}"/>
    <cellStyle name="표준 2 2 2 2 16" xfId="647" xr:uid="{00000000-0005-0000-0000-000087020000}"/>
    <cellStyle name="표준 2 2 2 2 16 10" xfId="648" xr:uid="{00000000-0005-0000-0000-000088020000}"/>
    <cellStyle name="표준 2 2 2 2 16 11" xfId="649" xr:uid="{00000000-0005-0000-0000-000089020000}"/>
    <cellStyle name="표준 2 2 2 2 16 12" xfId="650" xr:uid="{00000000-0005-0000-0000-00008A020000}"/>
    <cellStyle name="표준 2 2 2 2 16 13" xfId="651" xr:uid="{00000000-0005-0000-0000-00008B020000}"/>
    <cellStyle name="표준 2 2 2 2 16 14" xfId="652" xr:uid="{00000000-0005-0000-0000-00008C020000}"/>
    <cellStyle name="표준 2 2 2 2 16 15" xfId="653" xr:uid="{00000000-0005-0000-0000-00008D020000}"/>
    <cellStyle name="표준 2 2 2 2 16 16" xfId="654" xr:uid="{00000000-0005-0000-0000-00008E020000}"/>
    <cellStyle name="표준 2 2 2 2 16 17" xfId="655" xr:uid="{00000000-0005-0000-0000-00008F020000}"/>
    <cellStyle name="표준 2 2 2 2 16 18" xfId="656" xr:uid="{00000000-0005-0000-0000-000090020000}"/>
    <cellStyle name="표준 2 2 2 2 16 19" xfId="657" xr:uid="{00000000-0005-0000-0000-000091020000}"/>
    <cellStyle name="표준 2 2 2 2 16 2" xfId="658" xr:uid="{00000000-0005-0000-0000-000092020000}"/>
    <cellStyle name="표준 2 2 2 2 16 20" xfId="659" xr:uid="{00000000-0005-0000-0000-000093020000}"/>
    <cellStyle name="표준 2 2 2 2 16 21" xfId="660" xr:uid="{00000000-0005-0000-0000-000094020000}"/>
    <cellStyle name="표준 2 2 2 2 16 22" xfId="661" xr:uid="{00000000-0005-0000-0000-000095020000}"/>
    <cellStyle name="표준 2 2 2 2 16 23" xfId="662" xr:uid="{00000000-0005-0000-0000-000096020000}"/>
    <cellStyle name="표준 2 2 2 2 16 24" xfId="663" xr:uid="{00000000-0005-0000-0000-000097020000}"/>
    <cellStyle name="표준 2 2 2 2 16 25" xfId="664" xr:uid="{00000000-0005-0000-0000-000098020000}"/>
    <cellStyle name="표준 2 2 2 2 16 26" xfId="665" xr:uid="{00000000-0005-0000-0000-000099020000}"/>
    <cellStyle name="표준 2 2 2 2 16 27" xfId="666" xr:uid="{00000000-0005-0000-0000-00009A020000}"/>
    <cellStyle name="표준 2 2 2 2 16 28" xfId="667" xr:uid="{00000000-0005-0000-0000-00009B020000}"/>
    <cellStyle name="표준 2 2 2 2 16 29" xfId="668" xr:uid="{00000000-0005-0000-0000-00009C020000}"/>
    <cellStyle name="표준 2 2 2 2 16 3" xfId="669" xr:uid="{00000000-0005-0000-0000-00009D020000}"/>
    <cellStyle name="표준 2 2 2 2 16 30" xfId="670" xr:uid="{00000000-0005-0000-0000-00009E020000}"/>
    <cellStyle name="표준 2 2 2 2 16 31" xfId="671" xr:uid="{00000000-0005-0000-0000-00009F020000}"/>
    <cellStyle name="표준 2 2 2 2 16 32" xfId="672" xr:uid="{00000000-0005-0000-0000-0000A0020000}"/>
    <cellStyle name="표준 2 2 2 2 16 4" xfId="673" xr:uid="{00000000-0005-0000-0000-0000A1020000}"/>
    <cellStyle name="표준 2 2 2 2 16 5" xfId="674" xr:uid="{00000000-0005-0000-0000-0000A2020000}"/>
    <cellStyle name="표준 2 2 2 2 16 6" xfId="675" xr:uid="{00000000-0005-0000-0000-0000A3020000}"/>
    <cellStyle name="표준 2 2 2 2 16 7" xfId="676" xr:uid="{00000000-0005-0000-0000-0000A4020000}"/>
    <cellStyle name="표준 2 2 2 2 16 8" xfId="677" xr:uid="{00000000-0005-0000-0000-0000A5020000}"/>
    <cellStyle name="표준 2 2 2 2 16 9" xfId="678" xr:uid="{00000000-0005-0000-0000-0000A6020000}"/>
    <cellStyle name="표준 2 2 2 2 17" xfId="679" xr:uid="{00000000-0005-0000-0000-0000A7020000}"/>
    <cellStyle name="표준 2 2 2 2 18" xfId="680" xr:uid="{00000000-0005-0000-0000-0000A8020000}"/>
    <cellStyle name="표준 2 2 2 2 19" xfId="681" xr:uid="{00000000-0005-0000-0000-0000A9020000}"/>
    <cellStyle name="표준 2 2 2 2 2" xfId="682" xr:uid="{00000000-0005-0000-0000-0000AA020000}"/>
    <cellStyle name="표준 2 2 2 2 2 10" xfId="683" xr:uid="{00000000-0005-0000-0000-0000AB020000}"/>
    <cellStyle name="표준 2 2 2 2 2 11" xfId="684" xr:uid="{00000000-0005-0000-0000-0000AC020000}"/>
    <cellStyle name="표준 2 2 2 2 2 12" xfId="685" xr:uid="{00000000-0005-0000-0000-0000AD020000}"/>
    <cellStyle name="표준 2 2 2 2 2 13" xfId="686" xr:uid="{00000000-0005-0000-0000-0000AE020000}"/>
    <cellStyle name="표준 2 2 2 2 2 14" xfId="687" xr:uid="{00000000-0005-0000-0000-0000AF020000}"/>
    <cellStyle name="표준 2 2 2 2 2 15" xfId="688" xr:uid="{00000000-0005-0000-0000-0000B0020000}"/>
    <cellStyle name="표준 2 2 2 2 2 15 10" xfId="689" xr:uid="{00000000-0005-0000-0000-0000B1020000}"/>
    <cellStyle name="표준 2 2 2 2 2 15 11" xfId="690" xr:uid="{00000000-0005-0000-0000-0000B2020000}"/>
    <cellStyle name="표준 2 2 2 2 2 15 12" xfId="691" xr:uid="{00000000-0005-0000-0000-0000B3020000}"/>
    <cellStyle name="표준 2 2 2 2 2 15 13" xfId="692" xr:uid="{00000000-0005-0000-0000-0000B4020000}"/>
    <cellStyle name="표준 2 2 2 2 2 15 14" xfId="693" xr:uid="{00000000-0005-0000-0000-0000B5020000}"/>
    <cellStyle name="표준 2 2 2 2 2 15 15" xfId="694" xr:uid="{00000000-0005-0000-0000-0000B6020000}"/>
    <cellStyle name="표준 2 2 2 2 2 15 16" xfId="695" xr:uid="{00000000-0005-0000-0000-0000B7020000}"/>
    <cellStyle name="표준 2 2 2 2 2 15 17" xfId="696" xr:uid="{00000000-0005-0000-0000-0000B8020000}"/>
    <cellStyle name="표준 2 2 2 2 2 15 18" xfId="697" xr:uid="{00000000-0005-0000-0000-0000B9020000}"/>
    <cellStyle name="표준 2 2 2 2 2 15 19" xfId="698" xr:uid="{00000000-0005-0000-0000-0000BA020000}"/>
    <cellStyle name="표준 2 2 2 2 2 15 2" xfId="699" xr:uid="{00000000-0005-0000-0000-0000BB020000}"/>
    <cellStyle name="표준 2 2 2 2 2 15 20" xfId="700" xr:uid="{00000000-0005-0000-0000-0000BC020000}"/>
    <cellStyle name="표준 2 2 2 2 2 15 21" xfId="701" xr:uid="{00000000-0005-0000-0000-0000BD020000}"/>
    <cellStyle name="표준 2 2 2 2 2 15 22" xfId="702" xr:uid="{00000000-0005-0000-0000-0000BE020000}"/>
    <cellStyle name="표준 2 2 2 2 2 15 23" xfId="703" xr:uid="{00000000-0005-0000-0000-0000BF020000}"/>
    <cellStyle name="표준 2 2 2 2 2 15 24" xfId="704" xr:uid="{00000000-0005-0000-0000-0000C0020000}"/>
    <cellStyle name="표준 2 2 2 2 2 15 25" xfId="705" xr:uid="{00000000-0005-0000-0000-0000C1020000}"/>
    <cellStyle name="표준 2 2 2 2 2 15 26" xfId="706" xr:uid="{00000000-0005-0000-0000-0000C2020000}"/>
    <cellStyle name="표준 2 2 2 2 2 15 27" xfId="707" xr:uid="{00000000-0005-0000-0000-0000C3020000}"/>
    <cellStyle name="표준 2 2 2 2 2 15 28" xfId="708" xr:uid="{00000000-0005-0000-0000-0000C4020000}"/>
    <cellStyle name="표준 2 2 2 2 2 15 29" xfId="709" xr:uid="{00000000-0005-0000-0000-0000C5020000}"/>
    <cellStyle name="표준 2 2 2 2 2 15 3" xfId="710" xr:uid="{00000000-0005-0000-0000-0000C6020000}"/>
    <cellStyle name="표준 2 2 2 2 2 15 30" xfId="711" xr:uid="{00000000-0005-0000-0000-0000C7020000}"/>
    <cellStyle name="표준 2 2 2 2 2 15 31" xfId="712" xr:uid="{00000000-0005-0000-0000-0000C8020000}"/>
    <cellStyle name="표준 2 2 2 2 2 15 32" xfId="713" xr:uid="{00000000-0005-0000-0000-0000C9020000}"/>
    <cellStyle name="표준 2 2 2 2 2 15 4" xfId="714" xr:uid="{00000000-0005-0000-0000-0000CA020000}"/>
    <cellStyle name="표준 2 2 2 2 2 15 5" xfId="715" xr:uid="{00000000-0005-0000-0000-0000CB020000}"/>
    <cellStyle name="표준 2 2 2 2 2 15 6" xfId="716" xr:uid="{00000000-0005-0000-0000-0000CC020000}"/>
    <cellStyle name="표준 2 2 2 2 2 15 7" xfId="717" xr:uid="{00000000-0005-0000-0000-0000CD020000}"/>
    <cellStyle name="표준 2 2 2 2 2 15 8" xfId="718" xr:uid="{00000000-0005-0000-0000-0000CE020000}"/>
    <cellStyle name="표준 2 2 2 2 2 15 9" xfId="719" xr:uid="{00000000-0005-0000-0000-0000CF020000}"/>
    <cellStyle name="표준 2 2 2 2 2 16" xfId="720" xr:uid="{00000000-0005-0000-0000-0000D0020000}"/>
    <cellStyle name="표준 2 2 2 2 2 17" xfId="721" xr:uid="{00000000-0005-0000-0000-0000D1020000}"/>
    <cellStyle name="표준 2 2 2 2 2 18" xfId="722" xr:uid="{00000000-0005-0000-0000-0000D2020000}"/>
    <cellStyle name="표준 2 2 2 2 2 19" xfId="723" xr:uid="{00000000-0005-0000-0000-0000D3020000}"/>
    <cellStyle name="표준 2 2 2 2 2 2" xfId="724" xr:uid="{00000000-0005-0000-0000-0000D4020000}"/>
    <cellStyle name="표준 2 2 2 2 2 2 10" xfId="725" xr:uid="{00000000-0005-0000-0000-0000D5020000}"/>
    <cellStyle name="표준 2 2 2 2 2 2 11" xfId="726" xr:uid="{00000000-0005-0000-0000-0000D6020000}"/>
    <cellStyle name="표준 2 2 2 2 2 2 12" xfId="727" xr:uid="{00000000-0005-0000-0000-0000D7020000}"/>
    <cellStyle name="표준 2 2 2 2 2 2 13" xfId="728" xr:uid="{00000000-0005-0000-0000-0000D8020000}"/>
    <cellStyle name="표준 2 2 2 2 2 2 14" xfId="729" xr:uid="{00000000-0005-0000-0000-0000D9020000}"/>
    <cellStyle name="표준 2 2 2 2 2 2 15" xfId="730" xr:uid="{00000000-0005-0000-0000-0000DA020000}"/>
    <cellStyle name="표준 2 2 2 2 2 2 16" xfId="731" xr:uid="{00000000-0005-0000-0000-0000DB020000}"/>
    <cellStyle name="표준 2 2 2 2 2 2 17" xfId="732" xr:uid="{00000000-0005-0000-0000-0000DC020000}"/>
    <cellStyle name="표준 2 2 2 2 2 2 18" xfId="733" xr:uid="{00000000-0005-0000-0000-0000DD020000}"/>
    <cellStyle name="표준 2 2 2 2 2 2 19" xfId="734" xr:uid="{00000000-0005-0000-0000-0000DE020000}"/>
    <cellStyle name="표준 2 2 2 2 2 2 2" xfId="735" xr:uid="{00000000-0005-0000-0000-0000DF020000}"/>
    <cellStyle name="표준 2 2 2 2 2 2 2 10" xfId="736" xr:uid="{00000000-0005-0000-0000-0000E0020000}"/>
    <cellStyle name="표준 2 2 2 2 2 2 2 11" xfId="737" xr:uid="{00000000-0005-0000-0000-0000E1020000}"/>
    <cellStyle name="표준 2 2 2 2 2 2 2 12" xfId="738" xr:uid="{00000000-0005-0000-0000-0000E2020000}"/>
    <cellStyle name="표준 2 2 2 2 2 2 2 13" xfId="739" xr:uid="{00000000-0005-0000-0000-0000E3020000}"/>
    <cellStyle name="표준 2 2 2 2 2 2 2 14" xfId="740" xr:uid="{00000000-0005-0000-0000-0000E4020000}"/>
    <cellStyle name="표준 2 2 2 2 2 2 2 15" xfId="741" xr:uid="{00000000-0005-0000-0000-0000E5020000}"/>
    <cellStyle name="표준 2 2 2 2 2 2 2 16" xfId="742" xr:uid="{00000000-0005-0000-0000-0000E6020000}"/>
    <cellStyle name="표준 2 2 2 2 2 2 2 17" xfId="743" xr:uid="{00000000-0005-0000-0000-0000E7020000}"/>
    <cellStyle name="표준 2 2 2 2 2 2 2 18" xfId="744" xr:uid="{00000000-0005-0000-0000-0000E8020000}"/>
    <cellStyle name="표준 2 2 2 2 2 2 2 19" xfId="745" xr:uid="{00000000-0005-0000-0000-0000E9020000}"/>
    <cellStyle name="표준 2 2 2 2 2 2 2 2" xfId="746" xr:uid="{00000000-0005-0000-0000-0000EA020000}"/>
    <cellStyle name="표준 2 2 2 2 2 2 2 20" xfId="747" xr:uid="{00000000-0005-0000-0000-0000EB020000}"/>
    <cellStyle name="표준 2 2 2 2 2 2 2 21" xfId="748" xr:uid="{00000000-0005-0000-0000-0000EC020000}"/>
    <cellStyle name="표준 2 2 2 2 2 2 2 22" xfId="749" xr:uid="{00000000-0005-0000-0000-0000ED020000}"/>
    <cellStyle name="표준 2 2 2 2 2 2 2 23" xfId="750" xr:uid="{00000000-0005-0000-0000-0000EE020000}"/>
    <cellStyle name="표준 2 2 2 2 2 2 2 24" xfId="751" xr:uid="{00000000-0005-0000-0000-0000EF020000}"/>
    <cellStyle name="표준 2 2 2 2 2 2 2 25" xfId="752" xr:uid="{00000000-0005-0000-0000-0000F0020000}"/>
    <cellStyle name="표준 2 2 2 2 2 2 2 26" xfId="753" xr:uid="{00000000-0005-0000-0000-0000F1020000}"/>
    <cellStyle name="표준 2 2 2 2 2 2 2 27" xfId="754" xr:uid="{00000000-0005-0000-0000-0000F2020000}"/>
    <cellStyle name="표준 2 2 2 2 2 2 2 28" xfId="755" xr:uid="{00000000-0005-0000-0000-0000F3020000}"/>
    <cellStyle name="표준 2 2 2 2 2 2 2 29" xfId="756" xr:uid="{00000000-0005-0000-0000-0000F4020000}"/>
    <cellStyle name="표준 2 2 2 2 2 2 2 3" xfId="757" xr:uid="{00000000-0005-0000-0000-0000F5020000}"/>
    <cellStyle name="표준 2 2 2 2 2 2 2 30" xfId="758" xr:uid="{00000000-0005-0000-0000-0000F6020000}"/>
    <cellStyle name="표준 2 2 2 2 2 2 2 31" xfId="759" xr:uid="{00000000-0005-0000-0000-0000F7020000}"/>
    <cellStyle name="표준 2 2 2 2 2 2 2 32" xfId="760" xr:uid="{00000000-0005-0000-0000-0000F8020000}"/>
    <cellStyle name="표준 2 2 2 2 2 2 2 4" xfId="761" xr:uid="{00000000-0005-0000-0000-0000F9020000}"/>
    <cellStyle name="표준 2 2 2 2 2 2 2 5" xfId="762" xr:uid="{00000000-0005-0000-0000-0000FA020000}"/>
    <cellStyle name="표준 2 2 2 2 2 2 2 6" xfId="763" xr:uid="{00000000-0005-0000-0000-0000FB020000}"/>
    <cellStyle name="표준 2 2 2 2 2 2 2 7" xfId="764" xr:uid="{00000000-0005-0000-0000-0000FC020000}"/>
    <cellStyle name="표준 2 2 2 2 2 2 2 8" xfId="765" xr:uid="{00000000-0005-0000-0000-0000FD020000}"/>
    <cellStyle name="표준 2 2 2 2 2 2 2 9" xfId="766" xr:uid="{00000000-0005-0000-0000-0000FE020000}"/>
    <cellStyle name="표준 2 2 2 2 2 2 20" xfId="767" xr:uid="{00000000-0005-0000-0000-0000FF020000}"/>
    <cellStyle name="표준 2 2 2 2 2 2 21" xfId="768" xr:uid="{00000000-0005-0000-0000-000000030000}"/>
    <cellStyle name="표준 2 2 2 2 2 2 22" xfId="769" xr:uid="{00000000-0005-0000-0000-000001030000}"/>
    <cellStyle name="표준 2 2 2 2 2 2 23" xfId="770" xr:uid="{00000000-0005-0000-0000-000002030000}"/>
    <cellStyle name="표준 2 2 2 2 2 2 24" xfId="771" xr:uid="{00000000-0005-0000-0000-000003030000}"/>
    <cellStyle name="표준 2 2 2 2 2 2 25" xfId="772" xr:uid="{00000000-0005-0000-0000-000004030000}"/>
    <cellStyle name="표준 2 2 2 2 2 2 26" xfId="773" xr:uid="{00000000-0005-0000-0000-000005030000}"/>
    <cellStyle name="표준 2 2 2 2 2 2 27" xfId="774" xr:uid="{00000000-0005-0000-0000-000006030000}"/>
    <cellStyle name="표준 2 2 2 2 2 2 28" xfId="775" xr:uid="{00000000-0005-0000-0000-000007030000}"/>
    <cellStyle name="표준 2 2 2 2 2 2 29" xfId="776" xr:uid="{00000000-0005-0000-0000-000008030000}"/>
    <cellStyle name="표준 2 2 2 2 2 2 3" xfId="777" xr:uid="{00000000-0005-0000-0000-000009030000}"/>
    <cellStyle name="표준 2 2 2 2 2 2 30" xfId="778" xr:uid="{00000000-0005-0000-0000-00000A030000}"/>
    <cellStyle name="표준 2 2 2 2 2 2 31" xfId="779" xr:uid="{00000000-0005-0000-0000-00000B030000}"/>
    <cellStyle name="표준 2 2 2 2 2 2 32" xfId="780" xr:uid="{00000000-0005-0000-0000-00000C030000}"/>
    <cellStyle name="표준 2 2 2 2 2 2 33" xfId="781" xr:uid="{00000000-0005-0000-0000-00000D030000}"/>
    <cellStyle name="표준 2 2 2 2 2 2 34" xfId="782" xr:uid="{00000000-0005-0000-0000-00000E030000}"/>
    <cellStyle name="표준 2 2 2 2 2 2 4" xfId="783" xr:uid="{00000000-0005-0000-0000-00000F030000}"/>
    <cellStyle name="표준 2 2 2 2 2 2 5" xfId="784" xr:uid="{00000000-0005-0000-0000-000010030000}"/>
    <cellStyle name="표준 2 2 2 2 2 2 6" xfId="785" xr:uid="{00000000-0005-0000-0000-000011030000}"/>
    <cellStyle name="표준 2 2 2 2 2 2 7" xfId="786" xr:uid="{00000000-0005-0000-0000-000012030000}"/>
    <cellStyle name="표준 2 2 2 2 2 2 8" xfId="787" xr:uid="{00000000-0005-0000-0000-000013030000}"/>
    <cellStyle name="표준 2 2 2 2 2 2 9" xfId="788" xr:uid="{00000000-0005-0000-0000-000014030000}"/>
    <cellStyle name="표준 2 2 2 2 2 20" xfId="789" xr:uid="{00000000-0005-0000-0000-000015030000}"/>
    <cellStyle name="표준 2 2 2 2 2 21" xfId="790" xr:uid="{00000000-0005-0000-0000-000016030000}"/>
    <cellStyle name="표준 2 2 2 2 2 22" xfId="791" xr:uid="{00000000-0005-0000-0000-000017030000}"/>
    <cellStyle name="표준 2 2 2 2 2 23" xfId="792" xr:uid="{00000000-0005-0000-0000-000018030000}"/>
    <cellStyle name="표준 2 2 2 2 2 24" xfId="793" xr:uid="{00000000-0005-0000-0000-000019030000}"/>
    <cellStyle name="표준 2 2 2 2 2 25" xfId="794" xr:uid="{00000000-0005-0000-0000-00001A030000}"/>
    <cellStyle name="표준 2 2 2 2 2 26" xfId="795" xr:uid="{00000000-0005-0000-0000-00001B030000}"/>
    <cellStyle name="표준 2 2 2 2 2 27" xfId="796" xr:uid="{00000000-0005-0000-0000-00001C030000}"/>
    <cellStyle name="표준 2 2 2 2 2 28" xfId="797" xr:uid="{00000000-0005-0000-0000-00001D030000}"/>
    <cellStyle name="표준 2 2 2 2 2 29" xfId="798" xr:uid="{00000000-0005-0000-0000-00001E030000}"/>
    <cellStyle name="표준 2 2 2 2 2 3" xfId="799" xr:uid="{00000000-0005-0000-0000-00001F030000}"/>
    <cellStyle name="표준 2 2 2 2 2 30" xfId="800" xr:uid="{00000000-0005-0000-0000-000020030000}"/>
    <cellStyle name="표준 2 2 2 2 2 31" xfId="801" xr:uid="{00000000-0005-0000-0000-000021030000}"/>
    <cellStyle name="표준 2 2 2 2 2 32" xfId="802" xr:uid="{00000000-0005-0000-0000-000022030000}"/>
    <cellStyle name="표준 2 2 2 2 2 33" xfId="803" xr:uid="{00000000-0005-0000-0000-000023030000}"/>
    <cellStyle name="표준 2 2 2 2 2 34" xfId="804" xr:uid="{00000000-0005-0000-0000-000024030000}"/>
    <cellStyle name="표준 2 2 2 2 2 35" xfId="805" xr:uid="{00000000-0005-0000-0000-000025030000}"/>
    <cellStyle name="표준 2 2 2 2 2 36" xfId="806" xr:uid="{00000000-0005-0000-0000-000026030000}"/>
    <cellStyle name="표준 2 2 2 2 2 37" xfId="807" xr:uid="{00000000-0005-0000-0000-000027030000}"/>
    <cellStyle name="표준 2 2 2 2 2 38" xfId="808" xr:uid="{00000000-0005-0000-0000-000028030000}"/>
    <cellStyle name="표준 2 2 2 2 2 39" xfId="809" xr:uid="{00000000-0005-0000-0000-000029030000}"/>
    <cellStyle name="표준 2 2 2 2 2 4" xfId="810" xr:uid="{00000000-0005-0000-0000-00002A030000}"/>
    <cellStyle name="표준 2 2 2 2 2 40" xfId="811" xr:uid="{00000000-0005-0000-0000-00002B030000}"/>
    <cellStyle name="표준 2 2 2 2 2 41" xfId="812" xr:uid="{00000000-0005-0000-0000-00002C030000}"/>
    <cellStyle name="표준 2 2 2 2 2 42" xfId="813" xr:uid="{00000000-0005-0000-0000-00002D030000}"/>
    <cellStyle name="표준 2 2 2 2 2 43" xfId="814" xr:uid="{00000000-0005-0000-0000-00002E030000}"/>
    <cellStyle name="표준 2 2 2 2 2 44" xfId="815" xr:uid="{00000000-0005-0000-0000-00002F030000}"/>
    <cellStyle name="표준 2 2 2 2 2 45" xfId="816" xr:uid="{00000000-0005-0000-0000-000030030000}"/>
    <cellStyle name="표준 2 2 2 2 2 46" xfId="817" xr:uid="{00000000-0005-0000-0000-000031030000}"/>
    <cellStyle name="표준 2 2 2 2 2 5" xfId="818" xr:uid="{00000000-0005-0000-0000-000032030000}"/>
    <cellStyle name="표준 2 2 2 2 2 6" xfId="819" xr:uid="{00000000-0005-0000-0000-000033030000}"/>
    <cellStyle name="표준 2 2 2 2 2 7" xfId="820" xr:uid="{00000000-0005-0000-0000-000034030000}"/>
    <cellStyle name="표준 2 2 2 2 2 8" xfId="821" xr:uid="{00000000-0005-0000-0000-000035030000}"/>
    <cellStyle name="표준 2 2 2 2 2 9" xfId="822" xr:uid="{00000000-0005-0000-0000-000036030000}"/>
    <cellStyle name="표준 2 2 2 2 20" xfId="823" xr:uid="{00000000-0005-0000-0000-000037030000}"/>
    <cellStyle name="표준 2 2 2 2 21" xfId="824" xr:uid="{00000000-0005-0000-0000-000038030000}"/>
    <cellStyle name="표준 2 2 2 2 22" xfId="825" xr:uid="{00000000-0005-0000-0000-000039030000}"/>
    <cellStyle name="표준 2 2 2 2 23" xfId="826" xr:uid="{00000000-0005-0000-0000-00003A030000}"/>
    <cellStyle name="표준 2 2 2 2 24" xfId="827" xr:uid="{00000000-0005-0000-0000-00003B030000}"/>
    <cellStyle name="표준 2 2 2 2 25" xfId="828" xr:uid="{00000000-0005-0000-0000-00003C030000}"/>
    <cellStyle name="표준 2 2 2 2 26" xfId="829" xr:uid="{00000000-0005-0000-0000-00003D030000}"/>
    <cellStyle name="표준 2 2 2 2 27" xfId="830" xr:uid="{00000000-0005-0000-0000-00003E030000}"/>
    <cellStyle name="표준 2 2 2 2 28" xfId="831" xr:uid="{00000000-0005-0000-0000-00003F030000}"/>
    <cellStyle name="표준 2 2 2 2 29" xfId="832" xr:uid="{00000000-0005-0000-0000-000040030000}"/>
    <cellStyle name="표준 2 2 2 2 3" xfId="833" xr:uid="{00000000-0005-0000-0000-000041030000}"/>
    <cellStyle name="표준 2 2 2 2 30" xfId="834" xr:uid="{00000000-0005-0000-0000-000042030000}"/>
    <cellStyle name="표준 2 2 2 2 31" xfId="835" xr:uid="{00000000-0005-0000-0000-000043030000}"/>
    <cellStyle name="표준 2 2 2 2 32" xfId="836" xr:uid="{00000000-0005-0000-0000-000044030000}"/>
    <cellStyle name="표준 2 2 2 2 33" xfId="837" xr:uid="{00000000-0005-0000-0000-000045030000}"/>
    <cellStyle name="표준 2 2 2 2 34" xfId="838" xr:uid="{00000000-0005-0000-0000-000046030000}"/>
    <cellStyle name="표준 2 2 2 2 35" xfId="839" xr:uid="{00000000-0005-0000-0000-000047030000}"/>
    <cellStyle name="표준 2 2 2 2 36" xfId="840" xr:uid="{00000000-0005-0000-0000-000048030000}"/>
    <cellStyle name="표준 2 2 2 2 37" xfId="841" xr:uid="{00000000-0005-0000-0000-000049030000}"/>
    <cellStyle name="표준 2 2 2 2 38" xfId="842" xr:uid="{00000000-0005-0000-0000-00004A030000}"/>
    <cellStyle name="표준 2 2 2 2 39" xfId="843" xr:uid="{00000000-0005-0000-0000-00004B030000}"/>
    <cellStyle name="표준 2 2 2 2 4" xfId="844" xr:uid="{00000000-0005-0000-0000-00004C030000}"/>
    <cellStyle name="표준 2 2 2 2 40" xfId="845" xr:uid="{00000000-0005-0000-0000-00004D030000}"/>
    <cellStyle name="표준 2 2 2 2 41" xfId="846" xr:uid="{00000000-0005-0000-0000-00004E030000}"/>
    <cellStyle name="표준 2 2 2 2 42" xfId="847" xr:uid="{00000000-0005-0000-0000-00004F030000}"/>
    <cellStyle name="표준 2 2 2 2 43" xfId="848" xr:uid="{00000000-0005-0000-0000-000050030000}"/>
    <cellStyle name="표준 2 2 2 2 44" xfId="849" xr:uid="{00000000-0005-0000-0000-000051030000}"/>
    <cellStyle name="표준 2 2 2 2 45" xfId="850" xr:uid="{00000000-0005-0000-0000-000052030000}"/>
    <cellStyle name="표준 2 2 2 2 46" xfId="851" xr:uid="{00000000-0005-0000-0000-000053030000}"/>
    <cellStyle name="표준 2 2 2 2 47" xfId="852" xr:uid="{00000000-0005-0000-0000-000054030000}"/>
    <cellStyle name="표준 2 2 2 2 5" xfId="853" xr:uid="{00000000-0005-0000-0000-000055030000}"/>
    <cellStyle name="표준 2 2 2 2 6" xfId="854" xr:uid="{00000000-0005-0000-0000-000056030000}"/>
    <cellStyle name="표준 2 2 2 2 7" xfId="855" xr:uid="{00000000-0005-0000-0000-000057030000}"/>
    <cellStyle name="표준 2 2 2 2 8" xfId="856" xr:uid="{00000000-0005-0000-0000-000058030000}"/>
    <cellStyle name="표준 2 2 2 2 9" xfId="857" xr:uid="{00000000-0005-0000-0000-000059030000}"/>
    <cellStyle name="표준 2 2 2 20" xfId="858" xr:uid="{00000000-0005-0000-0000-00005A030000}"/>
    <cellStyle name="표준 2 2 2 21" xfId="859" xr:uid="{00000000-0005-0000-0000-00005B030000}"/>
    <cellStyle name="표준 2 2 2 22" xfId="860" xr:uid="{00000000-0005-0000-0000-00005C030000}"/>
    <cellStyle name="표준 2 2 2 23" xfId="861" xr:uid="{00000000-0005-0000-0000-00005D030000}"/>
    <cellStyle name="표준 2 2 2 24" xfId="862" xr:uid="{00000000-0005-0000-0000-00005E030000}"/>
    <cellStyle name="표준 2 2 2 25" xfId="863" xr:uid="{00000000-0005-0000-0000-00005F030000}"/>
    <cellStyle name="표준 2 2 2 26" xfId="864" xr:uid="{00000000-0005-0000-0000-000060030000}"/>
    <cellStyle name="표준 2 2 2 26 10" xfId="865" xr:uid="{00000000-0005-0000-0000-000061030000}"/>
    <cellStyle name="표준 2 2 2 26 11" xfId="866" xr:uid="{00000000-0005-0000-0000-000062030000}"/>
    <cellStyle name="표준 2 2 2 26 12" xfId="867" xr:uid="{00000000-0005-0000-0000-000063030000}"/>
    <cellStyle name="표준 2 2 2 26 13" xfId="868" xr:uid="{00000000-0005-0000-0000-000064030000}"/>
    <cellStyle name="표준 2 2 2 26 14" xfId="869" xr:uid="{00000000-0005-0000-0000-000065030000}"/>
    <cellStyle name="표준 2 2 2 26 15" xfId="870" xr:uid="{00000000-0005-0000-0000-000066030000}"/>
    <cellStyle name="표준 2 2 2 26 16" xfId="871" xr:uid="{00000000-0005-0000-0000-000067030000}"/>
    <cellStyle name="표준 2 2 2 26 17" xfId="872" xr:uid="{00000000-0005-0000-0000-000068030000}"/>
    <cellStyle name="표준 2 2 2 26 18" xfId="873" xr:uid="{00000000-0005-0000-0000-000069030000}"/>
    <cellStyle name="표준 2 2 2 26 19" xfId="874" xr:uid="{00000000-0005-0000-0000-00006A030000}"/>
    <cellStyle name="표준 2 2 2 26 2" xfId="875" xr:uid="{00000000-0005-0000-0000-00006B030000}"/>
    <cellStyle name="표준 2 2 2 26 20" xfId="876" xr:uid="{00000000-0005-0000-0000-00006C030000}"/>
    <cellStyle name="표준 2 2 2 26 21" xfId="877" xr:uid="{00000000-0005-0000-0000-00006D030000}"/>
    <cellStyle name="표준 2 2 2 26 22" xfId="878" xr:uid="{00000000-0005-0000-0000-00006E030000}"/>
    <cellStyle name="표준 2 2 2 26 23" xfId="879" xr:uid="{00000000-0005-0000-0000-00006F030000}"/>
    <cellStyle name="표준 2 2 2 26 24" xfId="880" xr:uid="{00000000-0005-0000-0000-000070030000}"/>
    <cellStyle name="표준 2 2 2 26 25" xfId="881" xr:uid="{00000000-0005-0000-0000-000071030000}"/>
    <cellStyle name="표준 2 2 2 26 26" xfId="882" xr:uid="{00000000-0005-0000-0000-000072030000}"/>
    <cellStyle name="표준 2 2 2 26 27" xfId="883" xr:uid="{00000000-0005-0000-0000-000073030000}"/>
    <cellStyle name="표준 2 2 2 26 28" xfId="884" xr:uid="{00000000-0005-0000-0000-000074030000}"/>
    <cellStyle name="표준 2 2 2 26 29" xfId="885" xr:uid="{00000000-0005-0000-0000-000075030000}"/>
    <cellStyle name="표준 2 2 2 26 3" xfId="886" xr:uid="{00000000-0005-0000-0000-000076030000}"/>
    <cellStyle name="표준 2 2 2 26 30" xfId="887" xr:uid="{00000000-0005-0000-0000-000077030000}"/>
    <cellStyle name="표준 2 2 2 26 31" xfId="888" xr:uid="{00000000-0005-0000-0000-000078030000}"/>
    <cellStyle name="표준 2 2 2 26 32" xfId="889" xr:uid="{00000000-0005-0000-0000-000079030000}"/>
    <cellStyle name="표준 2 2 2 26 4" xfId="890" xr:uid="{00000000-0005-0000-0000-00007A030000}"/>
    <cellStyle name="표준 2 2 2 26 5" xfId="891" xr:uid="{00000000-0005-0000-0000-00007B030000}"/>
    <cellStyle name="표준 2 2 2 26 6" xfId="892" xr:uid="{00000000-0005-0000-0000-00007C030000}"/>
    <cellStyle name="표준 2 2 2 26 7" xfId="893" xr:uid="{00000000-0005-0000-0000-00007D030000}"/>
    <cellStyle name="표준 2 2 2 26 8" xfId="894" xr:uid="{00000000-0005-0000-0000-00007E030000}"/>
    <cellStyle name="표준 2 2 2 26 9" xfId="895" xr:uid="{00000000-0005-0000-0000-00007F030000}"/>
    <cellStyle name="표준 2 2 2 27" xfId="896" xr:uid="{00000000-0005-0000-0000-000080030000}"/>
    <cellStyle name="표준 2 2 2 28" xfId="897" xr:uid="{00000000-0005-0000-0000-000081030000}"/>
    <cellStyle name="표준 2 2 2 29" xfId="898" xr:uid="{00000000-0005-0000-0000-000082030000}"/>
    <cellStyle name="표준 2 2 2 3" xfId="899" xr:uid="{00000000-0005-0000-0000-000083030000}"/>
    <cellStyle name="표준 2 2 2 30" xfId="900" xr:uid="{00000000-0005-0000-0000-000084030000}"/>
    <cellStyle name="표준 2 2 2 31" xfId="901" xr:uid="{00000000-0005-0000-0000-000085030000}"/>
    <cellStyle name="표준 2 2 2 32" xfId="902" xr:uid="{00000000-0005-0000-0000-000086030000}"/>
    <cellStyle name="표준 2 2 2 33" xfId="903" xr:uid="{00000000-0005-0000-0000-000087030000}"/>
    <cellStyle name="표준 2 2 2 34" xfId="904" xr:uid="{00000000-0005-0000-0000-000088030000}"/>
    <cellStyle name="표준 2 2 2 35" xfId="905" xr:uid="{00000000-0005-0000-0000-000089030000}"/>
    <cellStyle name="표준 2 2 2 36" xfId="906" xr:uid="{00000000-0005-0000-0000-00008A030000}"/>
    <cellStyle name="표준 2 2 2 37" xfId="907" xr:uid="{00000000-0005-0000-0000-00008B030000}"/>
    <cellStyle name="표준 2 2 2 38" xfId="908" xr:uid="{00000000-0005-0000-0000-00008C030000}"/>
    <cellStyle name="표준 2 2 2 39" xfId="909" xr:uid="{00000000-0005-0000-0000-00008D030000}"/>
    <cellStyle name="표준 2 2 2 4" xfId="910" xr:uid="{00000000-0005-0000-0000-00008E030000}"/>
    <cellStyle name="표준 2 2 2 40" xfId="911" xr:uid="{00000000-0005-0000-0000-00008F030000}"/>
    <cellStyle name="표준 2 2 2 41" xfId="912" xr:uid="{00000000-0005-0000-0000-000090030000}"/>
    <cellStyle name="표준 2 2 2 42" xfId="913" xr:uid="{00000000-0005-0000-0000-000091030000}"/>
    <cellStyle name="표준 2 2 2 43" xfId="914" xr:uid="{00000000-0005-0000-0000-000092030000}"/>
    <cellStyle name="표준 2 2 2 44" xfId="915" xr:uid="{00000000-0005-0000-0000-000093030000}"/>
    <cellStyle name="표준 2 2 2 45" xfId="916" xr:uid="{00000000-0005-0000-0000-000094030000}"/>
    <cellStyle name="표준 2 2 2 46" xfId="917" xr:uid="{00000000-0005-0000-0000-000095030000}"/>
    <cellStyle name="표준 2 2 2 47" xfId="918" xr:uid="{00000000-0005-0000-0000-000096030000}"/>
    <cellStyle name="표준 2 2 2 48" xfId="919" xr:uid="{00000000-0005-0000-0000-000097030000}"/>
    <cellStyle name="표준 2 2 2 49" xfId="920" xr:uid="{00000000-0005-0000-0000-000098030000}"/>
    <cellStyle name="표준 2 2 2 5" xfId="921" xr:uid="{00000000-0005-0000-0000-000099030000}"/>
    <cellStyle name="표준 2 2 2 50" xfId="922" xr:uid="{00000000-0005-0000-0000-00009A030000}"/>
    <cellStyle name="표준 2 2 2 51" xfId="923" xr:uid="{00000000-0005-0000-0000-00009B030000}"/>
    <cellStyle name="표준 2 2 2 52" xfId="924" xr:uid="{00000000-0005-0000-0000-00009C030000}"/>
    <cellStyle name="표준 2 2 2 53" xfId="925" xr:uid="{00000000-0005-0000-0000-00009D030000}"/>
    <cellStyle name="표준 2 2 2 54" xfId="926" xr:uid="{00000000-0005-0000-0000-00009E030000}"/>
    <cellStyle name="표준 2 2 2 55" xfId="927" xr:uid="{00000000-0005-0000-0000-00009F030000}"/>
    <cellStyle name="표준 2 2 2 56" xfId="928" xr:uid="{00000000-0005-0000-0000-0000A0030000}"/>
    <cellStyle name="표준 2 2 2 57" xfId="929" xr:uid="{00000000-0005-0000-0000-0000A1030000}"/>
    <cellStyle name="표준 2 2 2 6" xfId="930" xr:uid="{00000000-0005-0000-0000-0000A2030000}"/>
    <cellStyle name="표준 2 2 2 7" xfId="931" xr:uid="{00000000-0005-0000-0000-0000A3030000}"/>
    <cellStyle name="표준 2 2 2 8" xfId="932" xr:uid="{00000000-0005-0000-0000-0000A4030000}"/>
    <cellStyle name="표준 2 2 2 9" xfId="933" xr:uid="{00000000-0005-0000-0000-0000A5030000}"/>
    <cellStyle name="표준 2 2 20" xfId="934" xr:uid="{00000000-0005-0000-0000-0000A6030000}"/>
    <cellStyle name="표준 2 2 21" xfId="935" xr:uid="{00000000-0005-0000-0000-0000A7030000}"/>
    <cellStyle name="표준 2 2 22" xfId="936" xr:uid="{00000000-0005-0000-0000-0000A8030000}"/>
    <cellStyle name="표준 2 2 23" xfId="937" xr:uid="{00000000-0005-0000-0000-0000A9030000}"/>
    <cellStyle name="표준 2 2 24" xfId="938" xr:uid="{00000000-0005-0000-0000-0000AA030000}"/>
    <cellStyle name="표준 2 2 25" xfId="939" xr:uid="{00000000-0005-0000-0000-0000AB030000}"/>
    <cellStyle name="표준 2 2 26" xfId="940" xr:uid="{00000000-0005-0000-0000-0000AC030000}"/>
    <cellStyle name="표준 2 2 26 10" xfId="941" xr:uid="{00000000-0005-0000-0000-0000AD030000}"/>
    <cellStyle name="표준 2 2 26 11" xfId="942" xr:uid="{00000000-0005-0000-0000-0000AE030000}"/>
    <cellStyle name="표준 2 2 26 12" xfId="943" xr:uid="{00000000-0005-0000-0000-0000AF030000}"/>
    <cellStyle name="표준 2 2 26 13" xfId="944" xr:uid="{00000000-0005-0000-0000-0000B0030000}"/>
    <cellStyle name="표준 2 2 26 14" xfId="945" xr:uid="{00000000-0005-0000-0000-0000B1030000}"/>
    <cellStyle name="표준 2 2 26 15" xfId="946" xr:uid="{00000000-0005-0000-0000-0000B2030000}"/>
    <cellStyle name="표준 2 2 26 16" xfId="947" xr:uid="{00000000-0005-0000-0000-0000B3030000}"/>
    <cellStyle name="표준 2 2 26 17" xfId="948" xr:uid="{00000000-0005-0000-0000-0000B4030000}"/>
    <cellStyle name="표준 2 2 26 18" xfId="949" xr:uid="{00000000-0005-0000-0000-0000B5030000}"/>
    <cellStyle name="표준 2 2 26 19" xfId="950" xr:uid="{00000000-0005-0000-0000-0000B6030000}"/>
    <cellStyle name="표준 2 2 26 2" xfId="951" xr:uid="{00000000-0005-0000-0000-0000B7030000}"/>
    <cellStyle name="표준 2 2 26 20" xfId="952" xr:uid="{00000000-0005-0000-0000-0000B8030000}"/>
    <cellStyle name="표준 2 2 26 21" xfId="953" xr:uid="{00000000-0005-0000-0000-0000B9030000}"/>
    <cellStyle name="표준 2 2 26 22" xfId="954" xr:uid="{00000000-0005-0000-0000-0000BA030000}"/>
    <cellStyle name="표준 2 2 26 23" xfId="955" xr:uid="{00000000-0005-0000-0000-0000BB030000}"/>
    <cellStyle name="표준 2 2 26 24" xfId="956" xr:uid="{00000000-0005-0000-0000-0000BC030000}"/>
    <cellStyle name="표준 2 2 26 25" xfId="957" xr:uid="{00000000-0005-0000-0000-0000BD030000}"/>
    <cellStyle name="표준 2 2 26 26" xfId="958" xr:uid="{00000000-0005-0000-0000-0000BE030000}"/>
    <cellStyle name="표준 2 2 26 27" xfId="959" xr:uid="{00000000-0005-0000-0000-0000BF030000}"/>
    <cellStyle name="표준 2 2 26 28" xfId="960" xr:uid="{00000000-0005-0000-0000-0000C0030000}"/>
    <cellStyle name="표준 2 2 26 29" xfId="961" xr:uid="{00000000-0005-0000-0000-0000C1030000}"/>
    <cellStyle name="표준 2 2 26 3" xfId="962" xr:uid="{00000000-0005-0000-0000-0000C2030000}"/>
    <cellStyle name="표준 2 2 26 30" xfId="963" xr:uid="{00000000-0005-0000-0000-0000C3030000}"/>
    <cellStyle name="표준 2 2 26 31" xfId="964" xr:uid="{00000000-0005-0000-0000-0000C4030000}"/>
    <cellStyle name="표준 2 2 26 32" xfId="965" xr:uid="{00000000-0005-0000-0000-0000C5030000}"/>
    <cellStyle name="표준 2 2 26 4" xfId="966" xr:uid="{00000000-0005-0000-0000-0000C6030000}"/>
    <cellStyle name="표준 2 2 26 5" xfId="967" xr:uid="{00000000-0005-0000-0000-0000C7030000}"/>
    <cellStyle name="표준 2 2 26 6" xfId="968" xr:uid="{00000000-0005-0000-0000-0000C8030000}"/>
    <cellStyle name="표준 2 2 26 7" xfId="969" xr:uid="{00000000-0005-0000-0000-0000C9030000}"/>
    <cellStyle name="표준 2 2 26 8" xfId="970" xr:uid="{00000000-0005-0000-0000-0000CA030000}"/>
    <cellStyle name="표준 2 2 26 9" xfId="971" xr:uid="{00000000-0005-0000-0000-0000CB030000}"/>
    <cellStyle name="표준 2 2 27" xfId="972" xr:uid="{00000000-0005-0000-0000-0000CC030000}"/>
    <cellStyle name="표준 2 2 28" xfId="973" xr:uid="{00000000-0005-0000-0000-0000CD030000}"/>
    <cellStyle name="표준 2 2 29" xfId="974" xr:uid="{00000000-0005-0000-0000-0000CE030000}"/>
    <cellStyle name="표준 2 2 3" xfId="975" xr:uid="{00000000-0005-0000-0000-0000CF030000}"/>
    <cellStyle name="표준 2 2 3 10" xfId="976" xr:uid="{00000000-0005-0000-0000-0000D0030000}"/>
    <cellStyle name="표준 2 2 3 11" xfId="977" xr:uid="{00000000-0005-0000-0000-0000D1030000}"/>
    <cellStyle name="표준 2 2 3 12" xfId="978" xr:uid="{00000000-0005-0000-0000-0000D2030000}"/>
    <cellStyle name="표준 2 2 3 13" xfId="979" xr:uid="{00000000-0005-0000-0000-0000D3030000}"/>
    <cellStyle name="표준 2 2 3 14" xfId="980" xr:uid="{00000000-0005-0000-0000-0000D4030000}"/>
    <cellStyle name="표준 2 2 3 15" xfId="981" xr:uid="{00000000-0005-0000-0000-0000D5030000}"/>
    <cellStyle name="표준 2 2 3 2" xfId="982" xr:uid="{00000000-0005-0000-0000-0000D6030000}"/>
    <cellStyle name="표준 2 2 3 2 10" xfId="983" xr:uid="{00000000-0005-0000-0000-0000D7030000}"/>
    <cellStyle name="표준 2 2 3 2 11" xfId="984" xr:uid="{00000000-0005-0000-0000-0000D8030000}"/>
    <cellStyle name="표준 2 2 3 2 12" xfId="985" xr:uid="{00000000-0005-0000-0000-0000D9030000}"/>
    <cellStyle name="표준 2 2 3 2 13" xfId="986" xr:uid="{00000000-0005-0000-0000-0000DA030000}"/>
    <cellStyle name="표준 2 2 3 2 14" xfId="987" xr:uid="{00000000-0005-0000-0000-0000DB030000}"/>
    <cellStyle name="표준 2 2 3 2 2" xfId="988" xr:uid="{00000000-0005-0000-0000-0000DC030000}"/>
    <cellStyle name="표준 2 2 3 2 3" xfId="989" xr:uid="{00000000-0005-0000-0000-0000DD030000}"/>
    <cellStyle name="표준 2 2 3 2 4" xfId="990" xr:uid="{00000000-0005-0000-0000-0000DE030000}"/>
    <cellStyle name="표준 2 2 3 2 5" xfId="991" xr:uid="{00000000-0005-0000-0000-0000DF030000}"/>
    <cellStyle name="표준 2 2 3 2 6" xfId="992" xr:uid="{00000000-0005-0000-0000-0000E0030000}"/>
    <cellStyle name="표준 2 2 3 2 7" xfId="993" xr:uid="{00000000-0005-0000-0000-0000E1030000}"/>
    <cellStyle name="표준 2 2 3 2 8" xfId="994" xr:uid="{00000000-0005-0000-0000-0000E2030000}"/>
    <cellStyle name="표준 2 2 3 2 9" xfId="995" xr:uid="{00000000-0005-0000-0000-0000E3030000}"/>
    <cellStyle name="표준 2 2 3 3" xfId="996" xr:uid="{00000000-0005-0000-0000-0000E4030000}"/>
    <cellStyle name="표준 2 2 3 4" xfId="997" xr:uid="{00000000-0005-0000-0000-0000E5030000}"/>
    <cellStyle name="표준 2 2 3 5" xfId="998" xr:uid="{00000000-0005-0000-0000-0000E6030000}"/>
    <cellStyle name="표준 2 2 3 6" xfId="999" xr:uid="{00000000-0005-0000-0000-0000E7030000}"/>
    <cellStyle name="표준 2 2 3 7" xfId="1000" xr:uid="{00000000-0005-0000-0000-0000E8030000}"/>
    <cellStyle name="표준 2 2 3 8" xfId="1001" xr:uid="{00000000-0005-0000-0000-0000E9030000}"/>
    <cellStyle name="표준 2 2 3 9" xfId="1002" xr:uid="{00000000-0005-0000-0000-0000EA030000}"/>
    <cellStyle name="표준 2 2 30" xfId="1003" xr:uid="{00000000-0005-0000-0000-0000EB030000}"/>
    <cellStyle name="표준 2 2 31" xfId="1004" xr:uid="{00000000-0005-0000-0000-0000EC030000}"/>
    <cellStyle name="표준 2 2 32" xfId="1005" xr:uid="{00000000-0005-0000-0000-0000ED030000}"/>
    <cellStyle name="표준 2 2 33" xfId="1006" xr:uid="{00000000-0005-0000-0000-0000EE030000}"/>
    <cellStyle name="표준 2 2 34" xfId="1007" xr:uid="{00000000-0005-0000-0000-0000EF030000}"/>
    <cellStyle name="표준 2 2 35" xfId="1008" xr:uid="{00000000-0005-0000-0000-0000F0030000}"/>
    <cellStyle name="표준 2 2 36" xfId="1009" xr:uid="{00000000-0005-0000-0000-0000F1030000}"/>
    <cellStyle name="표준 2 2 37" xfId="1010" xr:uid="{00000000-0005-0000-0000-0000F2030000}"/>
    <cellStyle name="표준 2 2 38" xfId="1011" xr:uid="{00000000-0005-0000-0000-0000F3030000}"/>
    <cellStyle name="표준 2 2 39" xfId="1012" xr:uid="{00000000-0005-0000-0000-0000F4030000}"/>
    <cellStyle name="표준 2 2 4" xfId="1013" xr:uid="{00000000-0005-0000-0000-0000F5030000}"/>
    <cellStyle name="표준 2 2 40" xfId="1014" xr:uid="{00000000-0005-0000-0000-0000F6030000}"/>
    <cellStyle name="표준 2 2 41" xfId="1015" xr:uid="{00000000-0005-0000-0000-0000F7030000}"/>
    <cellStyle name="표준 2 2 42" xfId="1016" xr:uid="{00000000-0005-0000-0000-0000F8030000}"/>
    <cellStyle name="표준 2 2 43" xfId="1017" xr:uid="{00000000-0005-0000-0000-0000F9030000}"/>
    <cellStyle name="표준 2 2 44" xfId="1018" xr:uid="{00000000-0005-0000-0000-0000FA030000}"/>
    <cellStyle name="표준 2 2 45" xfId="1019" xr:uid="{00000000-0005-0000-0000-0000FB030000}"/>
    <cellStyle name="표준 2 2 46" xfId="1020" xr:uid="{00000000-0005-0000-0000-0000FC030000}"/>
    <cellStyle name="표준 2 2 47" xfId="1021" xr:uid="{00000000-0005-0000-0000-0000FD030000}"/>
    <cellStyle name="표준 2 2 48" xfId="1022" xr:uid="{00000000-0005-0000-0000-0000FE030000}"/>
    <cellStyle name="표준 2 2 49" xfId="1023" xr:uid="{00000000-0005-0000-0000-0000FF030000}"/>
    <cellStyle name="표준 2 2 5" xfId="1024" xr:uid="{00000000-0005-0000-0000-000000040000}"/>
    <cellStyle name="표준 2 2 50" xfId="1025" xr:uid="{00000000-0005-0000-0000-000001040000}"/>
    <cellStyle name="표준 2 2 51" xfId="1026" xr:uid="{00000000-0005-0000-0000-000002040000}"/>
    <cellStyle name="표준 2 2 52" xfId="1027" xr:uid="{00000000-0005-0000-0000-000003040000}"/>
    <cellStyle name="표준 2 2 53" xfId="1028" xr:uid="{00000000-0005-0000-0000-000004040000}"/>
    <cellStyle name="표준 2 2 54" xfId="1029" xr:uid="{00000000-0005-0000-0000-000005040000}"/>
    <cellStyle name="표준 2 2 55" xfId="1030" xr:uid="{00000000-0005-0000-0000-000006040000}"/>
    <cellStyle name="표준 2 2 56" xfId="1031" xr:uid="{00000000-0005-0000-0000-000007040000}"/>
    <cellStyle name="표준 2 2 57" xfId="1032" xr:uid="{00000000-0005-0000-0000-000008040000}"/>
    <cellStyle name="표준 2 2 58" xfId="1033" xr:uid="{00000000-0005-0000-0000-000009040000}"/>
    <cellStyle name="표준 2 2 6" xfId="1034" xr:uid="{00000000-0005-0000-0000-00000A040000}"/>
    <cellStyle name="표준 2 2 7" xfId="1035" xr:uid="{00000000-0005-0000-0000-00000B040000}"/>
    <cellStyle name="표준 2 2 8" xfId="1036" xr:uid="{00000000-0005-0000-0000-00000C040000}"/>
    <cellStyle name="표준 2 2 9" xfId="1037" xr:uid="{00000000-0005-0000-0000-00000D040000}"/>
    <cellStyle name="표준 2 20" xfId="1038" xr:uid="{00000000-0005-0000-0000-00000E040000}"/>
    <cellStyle name="표준 2 21" xfId="1039" xr:uid="{00000000-0005-0000-0000-00000F040000}"/>
    <cellStyle name="표준 2 22" xfId="1040" xr:uid="{00000000-0005-0000-0000-000010040000}"/>
    <cellStyle name="표준 2 23" xfId="1041" xr:uid="{00000000-0005-0000-0000-000011040000}"/>
    <cellStyle name="표준 2 24" xfId="1042" xr:uid="{00000000-0005-0000-0000-000012040000}"/>
    <cellStyle name="표준 2 25" xfId="1043" xr:uid="{00000000-0005-0000-0000-000013040000}"/>
    <cellStyle name="표준 2 26" xfId="1044" xr:uid="{00000000-0005-0000-0000-000014040000}"/>
    <cellStyle name="표준 2 27" xfId="1045" xr:uid="{00000000-0005-0000-0000-000015040000}"/>
    <cellStyle name="표준 2 28" xfId="1046" xr:uid="{00000000-0005-0000-0000-000016040000}"/>
    <cellStyle name="표준 2 29" xfId="1047" xr:uid="{00000000-0005-0000-0000-000017040000}"/>
    <cellStyle name="표준 2 3" xfId="1048" xr:uid="{00000000-0005-0000-0000-000018040000}"/>
    <cellStyle name="표준 2 30" xfId="1049" xr:uid="{00000000-0005-0000-0000-000019040000}"/>
    <cellStyle name="표준 2 31" xfId="1050" xr:uid="{00000000-0005-0000-0000-00001A040000}"/>
    <cellStyle name="표준 2 32" xfId="1051" xr:uid="{00000000-0005-0000-0000-00001B040000}"/>
    <cellStyle name="표준 2 33" xfId="1052" xr:uid="{00000000-0005-0000-0000-00001C040000}"/>
    <cellStyle name="표준 2 34" xfId="1053" xr:uid="{00000000-0005-0000-0000-00001D040000}"/>
    <cellStyle name="표준 2 34 10" xfId="1054" xr:uid="{00000000-0005-0000-0000-00001E040000}"/>
    <cellStyle name="표준 2 34 11" xfId="1055" xr:uid="{00000000-0005-0000-0000-00001F040000}"/>
    <cellStyle name="표준 2 34 12" xfId="1056" xr:uid="{00000000-0005-0000-0000-000020040000}"/>
    <cellStyle name="표준 2 34 13" xfId="1057" xr:uid="{00000000-0005-0000-0000-000021040000}"/>
    <cellStyle name="표준 2 34 14" xfId="1058" xr:uid="{00000000-0005-0000-0000-000022040000}"/>
    <cellStyle name="표준 2 34 15" xfId="1059" xr:uid="{00000000-0005-0000-0000-000023040000}"/>
    <cellStyle name="표준 2 34 2" xfId="1060" xr:uid="{00000000-0005-0000-0000-000024040000}"/>
    <cellStyle name="표준 2 34 2 10" xfId="1061" xr:uid="{00000000-0005-0000-0000-000025040000}"/>
    <cellStyle name="표준 2 34 2 11" xfId="1062" xr:uid="{00000000-0005-0000-0000-000026040000}"/>
    <cellStyle name="표준 2 34 2 12" xfId="1063" xr:uid="{00000000-0005-0000-0000-000027040000}"/>
    <cellStyle name="표준 2 34 2 13" xfId="1064" xr:uid="{00000000-0005-0000-0000-000028040000}"/>
    <cellStyle name="표준 2 34 2 14" xfId="1065" xr:uid="{00000000-0005-0000-0000-000029040000}"/>
    <cellStyle name="표준 2 34 2 2" xfId="1066" xr:uid="{00000000-0005-0000-0000-00002A040000}"/>
    <cellStyle name="표준 2 34 2 3" xfId="1067" xr:uid="{00000000-0005-0000-0000-00002B040000}"/>
    <cellStyle name="표준 2 34 2 4" xfId="1068" xr:uid="{00000000-0005-0000-0000-00002C040000}"/>
    <cellStyle name="표준 2 34 2 5" xfId="1069" xr:uid="{00000000-0005-0000-0000-00002D040000}"/>
    <cellStyle name="표준 2 34 2 6" xfId="1070" xr:uid="{00000000-0005-0000-0000-00002E040000}"/>
    <cellStyle name="표준 2 34 2 7" xfId="1071" xr:uid="{00000000-0005-0000-0000-00002F040000}"/>
    <cellStyle name="표준 2 34 2 8" xfId="1072" xr:uid="{00000000-0005-0000-0000-000030040000}"/>
    <cellStyle name="표준 2 34 2 9" xfId="1073" xr:uid="{00000000-0005-0000-0000-000031040000}"/>
    <cellStyle name="표준 2 34 3" xfId="1074" xr:uid="{00000000-0005-0000-0000-000032040000}"/>
    <cellStyle name="표준 2 34 4" xfId="1075" xr:uid="{00000000-0005-0000-0000-000033040000}"/>
    <cellStyle name="표준 2 34 5" xfId="1076" xr:uid="{00000000-0005-0000-0000-000034040000}"/>
    <cellStyle name="표준 2 34 6" xfId="1077" xr:uid="{00000000-0005-0000-0000-000035040000}"/>
    <cellStyle name="표준 2 34 7" xfId="1078" xr:uid="{00000000-0005-0000-0000-000036040000}"/>
    <cellStyle name="표준 2 34 8" xfId="1079" xr:uid="{00000000-0005-0000-0000-000037040000}"/>
    <cellStyle name="표준 2 34 9" xfId="1080" xr:uid="{00000000-0005-0000-0000-000038040000}"/>
    <cellStyle name="표준 2 35" xfId="1081" xr:uid="{00000000-0005-0000-0000-000039040000}"/>
    <cellStyle name="표준 2 36" xfId="1082" xr:uid="{00000000-0005-0000-0000-00003A040000}"/>
    <cellStyle name="표준 2 37" xfId="1083" xr:uid="{00000000-0005-0000-0000-00003B040000}"/>
    <cellStyle name="표준 2 38" xfId="1084" xr:uid="{00000000-0005-0000-0000-00003C040000}"/>
    <cellStyle name="표준 2 39" xfId="1085" xr:uid="{00000000-0005-0000-0000-00003D040000}"/>
    <cellStyle name="표준 2 4" xfId="1086" xr:uid="{00000000-0005-0000-0000-00003E040000}"/>
    <cellStyle name="표준 2 40" xfId="1087" xr:uid="{00000000-0005-0000-0000-00003F040000}"/>
    <cellStyle name="표준 2 41" xfId="1088" xr:uid="{00000000-0005-0000-0000-000040040000}"/>
    <cellStyle name="표준 2 42" xfId="1089" xr:uid="{00000000-0005-0000-0000-000041040000}"/>
    <cellStyle name="표준 2 43" xfId="1090" xr:uid="{00000000-0005-0000-0000-000042040000}"/>
    <cellStyle name="표준 2 44" xfId="1091" xr:uid="{00000000-0005-0000-0000-000043040000}"/>
    <cellStyle name="표준 2 45" xfId="1092" xr:uid="{00000000-0005-0000-0000-000044040000}"/>
    <cellStyle name="표준 2 45 10" xfId="1093" xr:uid="{00000000-0005-0000-0000-000045040000}"/>
    <cellStyle name="표준 2 45 11" xfId="1094" xr:uid="{00000000-0005-0000-0000-000046040000}"/>
    <cellStyle name="표준 2 45 12" xfId="1095" xr:uid="{00000000-0005-0000-0000-000047040000}"/>
    <cellStyle name="표준 2 45 13" xfId="1096" xr:uid="{00000000-0005-0000-0000-000048040000}"/>
    <cellStyle name="표준 2 45 14" xfId="1097" xr:uid="{00000000-0005-0000-0000-000049040000}"/>
    <cellStyle name="표준 2 45 2" xfId="1098" xr:uid="{00000000-0005-0000-0000-00004A040000}"/>
    <cellStyle name="표준 2 45 3" xfId="1099" xr:uid="{00000000-0005-0000-0000-00004B040000}"/>
    <cellStyle name="표준 2 45 4" xfId="1100" xr:uid="{00000000-0005-0000-0000-00004C040000}"/>
    <cellStyle name="표준 2 45 5" xfId="1101" xr:uid="{00000000-0005-0000-0000-00004D040000}"/>
    <cellStyle name="표준 2 45 6" xfId="1102" xr:uid="{00000000-0005-0000-0000-00004E040000}"/>
    <cellStyle name="표준 2 45 7" xfId="1103" xr:uid="{00000000-0005-0000-0000-00004F040000}"/>
    <cellStyle name="표준 2 45 8" xfId="1104" xr:uid="{00000000-0005-0000-0000-000050040000}"/>
    <cellStyle name="표준 2 45 9" xfId="1105" xr:uid="{00000000-0005-0000-0000-000051040000}"/>
    <cellStyle name="표준 2 46" xfId="1106" xr:uid="{00000000-0005-0000-0000-000052040000}"/>
    <cellStyle name="표준 2 47" xfId="1107" xr:uid="{00000000-0005-0000-0000-000053040000}"/>
    <cellStyle name="표준 2 48" xfId="1108" xr:uid="{00000000-0005-0000-0000-000054040000}"/>
    <cellStyle name="표준 2 49" xfId="1109" xr:uid="{00000000-0005-0000-0000-000055040000}"/>
    <cellStyle name="표준 2 5" xfId="1110" xr:uid="{00000000-0005-0000-0000-000056040000}"/>
    <cellStyle name="표준 2 50" xfId="1111" xr:uid="{00000000-0005-0000-0000-000057040000}"/>
    <cellStyle name="표준 2 51" xfId="1112" xr:uid="{00000000-0005-0000-0000-000058040000}"/>
    <cellStyle name="표준 2 52" xfId="1113" xr:uid="{00000000-0005-0000-0000-000059040000}"/>
    <cellStyle name="표준 2 53" xfId="1114" xr:uid="{00000000-0005-0000-0000-00005A040000}"/>
    <cellStyle name="표준 2 54" xfId="1115" xr:uid="{00000000-0005-0000-0000-00005B040000}"/>
    <cellStyle name="표준 2 55" xfId="1116" xr:uid="{00000000-0005-0000-0000-00005C040000}"/>
    <cellStyle name="표준 2 56" xfId="1117" xr:uid="{00000000-0005-0000-0000-00005D040000}"/>
    <cellStyle name="표준 2 57" xfId="1118" xr:uid="{00000000-0005-0000-0000-00005E040000}"/>
    <cellStyle name="표준 2 58" xfId="1119" xr:uid="{00000000-0005-0000-0000-00005F040000}"/>
    <cellStyle name="표준 2 59" xfId="1120" xr:uid="{00000000-0005-0000-0000-000060040000}"/>
    <cellStyle name="표준 2 6" xfId="1121" xr:uid="{00000000-0005-0000-0000-000061040000}"/>
    <cellStyle name="표준 2 60" xfId="1122" xr:uid="{00000000-0005-0000-0000-000062040000}"/>
    <cellStyle name="표준 2 61" xfId="1123" xr:uid="{00000000-0005-0000-0000-000063040000}"/>
    <cellStyle name="표준 2 62" xfId="1124" xr:uid="{00000000-0005-0000-0000-000064040000}"/>
    <cellStyle name="표준 2 7" xfId="1125" xr:uid="{00000000-0005-0000-0000-000065040000}"/>
    <cellStyle name="표준 2 8" xfId="1126" xr:uid="{00000000-0005-0000-0000-000066040000}"/>
    <cellStyle name="표준 2 9" xfId="1127" xr:uid="{00000000-0005-0000-0000-000067040000}"/>
    <cellStyle name="표준 20 10" xfId="1128" xr:uid="{00000000-0005-0000-0000-000068040000}"/>
    <cellStyle name="표준 20 11" xfId="1129" xr:uid="{00000000-0005-0000-0000-000069040000}"/>
    <cellStyle name="표준 20 12" xfId="1130" xr:uid="{00000000-0005-0000-0000-00006A040000}"/>
    <cellStyle name="표준 20 13" xfId="1131" xr:uid="{00000000-0005-0000-0000-00006B040000}"/>
    <cellStyle name="표준 20 14" xfId="1132" xr:uid="{00000000-0005-0000-0000-00006C040000}"/>
    <cellStyle name="표준 20 15" xfId="1133" xr:uid="{00000000-0005-0000-0000-00006D040000}"/>
    <cellStyle name="표준 20 16" xfId="1134" xr:uid="{00000000-0005-0000-0000-00006E040000}"/>
    <cellStyle name="표준 20 17" xfId="1135" xr:uid="{00000000-0005-0000-0000-00006F040000}"/>
    <cellStyle name="표준 20 18" xfId="1136" xr:uid="{00000000-0005-0000-0000-000070040000}"/>
    <cellStyle name="표준 20 19" xfId="1137" xr:uid="{00000000-0005-0000-0000-000071040000}"/>
    <cellStyle name="표준 20 2" xfId="1138" xr:uid="{00000000-0005-0000-0000-000072040000}"/>
    <cellStyle name="표준 20 20" xfId="1139" xr:uid="{00000000-0005-0000-0000-000073040000}"/>
    <cellStyle name="표준 20 21" xfId="1140" xr:uid="{00000000-0005-0000-0000-000074040000}"/>
    <cellStyle name="표준 20 22" xfId="1141" xr:uid="{00000000-0005-0000-0000-000075040000}"/>
    <cellStyle name="표준 20 23" xfId="1142" xr:uid="{00000000-0005-0000-0000-000076040000}"/>
    <cellStyle name="표준 20 24" xfId="1143" xr:uid="{00000000-0005-0000-0000-000077040000}"/>
    <cellStyle name="표준 20 25" xfId="1144" xr:uid="{00000000-0005-0000-0000-000078040000}"/>
    <cellStyle name="표준 20 26" xfId="1145" xr:uid="{00000000-0005-0000-0000-000079040000}"/>
    <cellStyle name="표준 20 27" xfId="1146" xr:uid="{00000000-0005-0000-0000-00007A040000}"/>
    <cellStyle name="표준 20 28" xfId="1147" xr:uid="{00000000-0005-0000-0000-00007B040000}"/>
    <cellStyle name="표준 20 29" xfId="1148" xr:uid="{00000000-0005-0000-0000-00007C040000}"/>
    <cellStyle name="표준 20 3" xfId="1149" xr:uid="{00000000-0005-0000-0000-00007D040000}"/>
    <cellStyle name="표준 20 30" xfId="1150" xr:uid="{00000000-0005-0000-0000-00007E040000}"/>
    <cellStyle name="표준 20 31" xfId="1151" xr:uid="{00000000-0005-0000-0000-00007F040000}"/>
    <cellStyle name="표준 20 32" xfId="1152" xr:uid="{00000000-0005-0000-0000-000080040000}"/>
    <cellStyle name="표준 20 33" xfId="1153" xr:uid="{00000000-0005-0000-0000-000081040000}"/>
    <cellStyle name="표준 20 34" xfId="1154" xr:uid="{00000000-0005-0000-0000-000082040000}"/>
    <cellStyle name="표준 20 35" xfId="1155" xr:uid="{00000000-0005-0000-0000-000083040000}"/>
    <cellStyle name="표준 20 36" xfId="1156" xr:uid="{00000000-0005-0000-0000-000084040000}"/>
    <cellStyle name="표준 20 37" xfId="1157" xr:uid="{00000000-0005-0000-0000-000085040000}"/>
    <cellStyle name="표준 20 38" xfId="1158" xr:uid="{00000000-0005-0000-0000-000086040000}"/>
    <cellStyle name="표준 20 39" xfId="1159" xr:uid="{00000000-0005-0000-0000-000087040000}"/>
    <cellStyle name="표준 20 4" xfId="1160" xr:uid="{00000000-0005-0000-0000-000088040000}"/>
    <cellStyle name="표준 20 40" xfId="1161" xr:uid="{00000000-0005-0000-0000-000089040000}"/>
    <cellStyle name="표준 20 41" xfId="1162" xr:uid="{00000000-0005-0000-0000-00008A040000}"/>
    <cellStyle name="표준 20 42" xfId="1163" xr:uid="{00000000-0005-0000-0000-00008B040000}"/>
    <cellStyle name="표준 20 43" xfId="1164" xr:uid="{00000000-0005-0000-0000-00008C040000}"/>
    <cellStyle name="표준 20 44" xfId="1165" xr:uid="{00000000-0005-0000-0000-00008D040000}"/>
    <cellStyle name="표준 20 45" xfId="1166" xr:uid="{00000000-0005-0000-0000-00008E040000}"/>
    <cellStyle name="표준 20 46" xfId="1167" xr:uid="{00000000-0005-0000-0000-00008F040000}"/>
    <cellStyle name="표준 20 47" xfId="1168" xr:uid="{00000000-0005-0000-0000-000090040000}"/>
    <cellStyle name="표준 20 48" xfId="1169" xr:uid="{00000000-0005-0000-0000-000091040000}"/>
    <cellStyle name="표준 20 49" xfId="1170" xr:uid="{00000000-0005-0000-0000-000092040000}"/>
    <cellStyle name="표준 20 5" xfId="1171" xr:uid="{00000000-0005-0000-0000-000093040000}"/>
    <cellStyle name="표준 20 50" xfId="1172" xr:uid="{00000000-0005-0000-0000-000094040000}"/>
    <cellStyle name="표준 20 51" xfId="1173" xr:uid="{00000000-0005-0000-0000-000095040000}"/>
    <cellStyle name="표준 20 52" xfId="1174" xr:uid="{00000000-0005-0000-0000-000096040000}"/>
    <cellStyle name="표준 20 53" xfId="1175" xr:uid="{00000000-0005-0000-0000-000097040000}"/>
    <cellStyle name="표준 20 54" xfId="1176" xr:uid="{00000000-0005-0000-0000-000098040000}"/>
    <cellStyle name="표준 20 55" xfId="1177" xr:uid="{00000000-0005-0000-0000-000099040000}"/>
    <cellStyle name="표준 20 56" xfId="1178" xr:uid="{00000000-0005-0000-0000-00009A040000}"/>
    <cellStyle name="표준 20 6" xfId="1179" xr:uid="{00000000-0005-0000-0000-00009B040000}"/>
    <cellStyle name="표준 20 7" xfId="1180" xr:uid="{00000000-0005-0000-0000-00009C040000}"/>
    <cellStyle name="표준 20 8" xfId="1181" xr:uid="{00000000-0005-0000-0000-00009D040000}"/>
    <cellStyle name="표준 20 9" xfId="1182" xr:uid="{00000000-0005-0000-0000-00009E040000}"/>
    <cellStyle name="표준 200" xfId="1183" xr:uid="{00000000-0005-0000-0000-00009F040000}"/>
    <cellStyle name="표준 206" xfId="1184" xr:uid="{00000000-0005-0000-0000-0000A0040000}"/>
    <cellStyle name="표준 21" xfId="1185" xr:uid="{00000000-0005-0000-0000-0000A1040000}"/>
    <cellStyle name="표준 21 2" xfId="1186" xr:uid="{00000000-0005-0000-0000-0000A2040000}"/>
    <cellStyle name="표준 22" xfId="1187" xr:uid="{00000000-0005-0000-0000-0000A3040000}"/>
    <cellStyle name="표준 22 2" xfId="1188" xr:uid="{00000000-0005-0000-0000-0000A4040000}"/>
    <cellStyle name="표준 23" xfId="1189" xr:uid="{00000000-0005-0000-0000-0000A5040000}"/>
    <cellStyle name="표준 23 2" xfId="1190" xr:uid="{00000000-0005-0000-0000-0000A6040000}"/>
    <cellStyle name="표준 24" xfId="1191" xr:uid="{00000000-0005-0000-0000-0000A7040000}"/>
    <cellStyle name="표준 24 2" xfId="1192" xr:uid="{00000000-0005-0000-0000-0000A8040000}"/>
    <cellStyle name="표준 25" xfId="1193" xr:uid="{00000000-0005-0000-0000-0000A9040000}"/>
    <cellStyle name="표준 25 2" xfId="1194" xr:uid="{00000000-0005-0000-0000-0000AA040000}"/>
    <cellStyle name="표준 26" xfId="1195" xr:uid="{00000000-0005-0000-0000-0000AB040000}"/>
    <cellStyle name="표준 26 2" xfId="1196" xr:uid="{00000000-0005-0000-0000-0000AC040000}"/>
    <cellStyle name="표준 27" xfId="1197" xr:uid="{00000000-0005-0000-0000-0000AD040000}"/>
    <cellStyle name="표준 28" xfId="1198" xr:uid="{00000000-0005-0000-0000-0000AE040000}"/>
    <cellStyle name="표준 29" xfId="1199" xr:uid="{00000000-0005-0000-0000-0000AF040000}"/>
    <cellStyle name="표준 3 2" xfId="1200" xr:uid="{00000000-0005-0000-0000-0000B0040000}"/>
    <cellStyle name="표준 30" xfId="1201" xr:uid="{00000000-0005-0000-0000-0000B1040000}"/>
    <cellStyle name="표준 31" xfId="1202" xr:uid="{00000000-0005-0000-0000-0000B2040000}"/>
    <cellStyle name="표준 32" xfId="1203" xr:uid="{00000000-0005-0000-0000-0000B3040000}"/>
    <cellStyle name="표준 33" xfId="1204" xr:uid="{00000000-0005-0000-0000-0000B4040000}"/>
    <cellStyle name="표준 33 2" xfId="1205" xr:uid="{00000000-0005-0000-0000-0000B5040000}"/>
    <cellStyle name="표준 34" xfId="1206" xr:uid="{00000000-0005-0000-0000-0000B6040000}"/>
    <cellStyle name="표준 34 2" xfId="1207" xr:uid="{00000000-0005-0000-0000-0000B7040000}"/>
    <cellStyle name="표준 35" xfId="1208" xr:uid="{00000000-0005-0000-0000-0000B8040000}"/>
    <cellStyle name="표준 35 2" xfId="1209" xr:uid="{00000000-0005-0000-0000-0000B9040000}"/>
    <cellStyle name="표준 36" xfId="1210" xr:uid="{00000000-0005-0000-0000-0000BA040000}"/>
    <cellStyle name="표준 36 2" xfId="1211" xr:uid="{00000000-0005-0000-0000-0000BB040000}"/>
    <cellStyle name="표준 37" xfId="1212" xr:uid="{00000000-0005-0000-0000-0000BC040000}"/>
    <cellStyle name="표준 38" xfId="1213" xr:uid="{00000000-0005-0000-0000-0000BD040000}"/>
    <cellStyle name="표준 39 10" xfId="1214" xr:uid="{00000000-0005-0000-0000-0000BE040000}"/>
    <cellStyle name="표준 39 11" xfId="1215" xr:uid="{00000000-0005-0000-0000-0000BF040000}"/>
    <cellStyle name="표준 39 12" xfId="1216" xr:uid="{00000000-0005-0000-0000-0000C0040000}"/>
    <cellStyle name="표준 39 13" xfId="1217" xr:uid="{00000000-0005-0000-0000-0000C1040000}"/>
    <cellStyle name="표준 39 14" xfId="1218" xr:uid="{00000000-0005-0000-0000-0000C2040000}"/>
    <cellStyle name="표준 39 15" xfId="1219" xr:uid="{00000000-0005-0000-0000-0000C3040000}"/>
    <cellStyle name="표준 39 16" xfId="1220" xr:uid="{00000000-0005-0000-0000-0000C4040000}"/>
    <cellStyle name="표준 39 17" xfId="1221" xr:uid="{00000000-0005-0000-0000-0000C5040000}"/>
    <cellStyle name="표준 39 18" xfId="1222" xr:uid="{00000000-0005-0000-0000-0000C6040000}"/>
    <cellStyle name="표준 39 19" xfId="1223" xr:uid="{00000000-0005-0000-0000-0000C7040000}"/>
    <cellStyle name="표준 39 2" xfId="1224" xr:uid="{00000000-0005-0000-0000-0000C8040000}"/>
    <cellStyle name="표준 39 20" xfId="1225" xr:uid="{00000000-0005-0000-0000-0000C9040000}"/>
    <cellStyle name="표준 39 21" xfId="1226" xr:uid="{00000000-0005-0000-0000-0000CA040000}"/>
    <cellStyle name="표준 39 22" xfId="1227" xr:uid="{00000000-0005-0000-0000-0000CB040000}"/>
    <cellStyle name="표준 39 23" xfId="1228" xr:uid="{00000000-0005-0000-0000-0000CC040000}"/>
    <cellStyle name="표준 39 24" xfId="1229" xr:uid="{00000000-0005-0000-0000-0000CD040000}"/>
    <cellStyle name="표준 39 25" xfId="1230" xr:uid="{00000000-0005-0000-0000-0000CE040000}"/>
    <cellStyle name="표준 39 26" xfId="1231" xr:uid="{00000000-0005-0000-0000-0000CF040000}"/>
    <cellStyle name="표준 39 27" xfId="1232" xr:uid="{00000000-0005-0000-0000-0000D0040000}"/>
    <cellStyle name="표준 39 28" xfId="1233" xr:uid="{00000000-0005-0000-0000-0000D1040000}"/>
    <cellStyle name="표준 39 29" xfId="1234" xr:uid="{00000000-0005-0000-0000-0000D2040000}"/>
    <cellStyle name="표준 39 3" xfId="1235" xr:uid="{00000000-0005-0000-0000-0000D3040000}"/>
    <cellStyle name="표준 39 30" xfId="1236" xr:uid="{00000000-0005-0000-0000-0000D4040000}"/>
    <cellStyle name="표준 39 31" xfId="1237" xr:uid="{00000000-0005-0000-0000-0000D5040000}"/>
    <cellStyle name="표준 39 32" xfId="1238" xr:uid="{00000000-0005-0000-0000-0000D6040000}"/>
    <cellStyle name="표준 39 4" xfId="1239" xr:uid="{00000000-0005-0000-0000-0000D7040000}"/>
    <cellStyle name="표준 39 5" xfId="1240" xr:uid="{00000000-0005-0000-0000-0000D8040000}"/>
    <cellStyle name="표준 39 6" xfId="1241" xr:uid="{00000000-0005-0000-0000-0000D9040000}"/>
    <cellStyle name="표준 39 7" xfId="1242" xr:uid="{00000000-0005-0000-0000-0000DA040000}"/>
    <cellStyle name="표준 39 8" xfId="1243" xr:uid="{00000000-0005-0000-0000-0000DB040000}"/>
    <cellStyle name="표준 39 9" xfId="1244" xr:uid="{00000000-0005-0000-0000-0000DC040000}"/>
    <cellStyle name="표준 4 10" xfId="1245" xr:uid="{00000000-0005-0000-0000-0000DD040000}"/>
    <cellStyle name="표준 4 11" xfId="1246" xr:uid="{00000000-0005-0000-0000-0000DE040000}"/>
    <cellStyle name="표준 4 12" xfId="1247" xr:uid="{00000000-0005-0000-0000-0000DF040000}"/>
    <cellStyle name="표준 4 13" xfId="1248" xr:uid="{00000000-0005-0000-0000-0000E0040000}"/>
    <cellStyle name="표준 4 14" xfId="1249" xr:uid="{00000000-0005-0000-0000-0000E1040000}"/>
    <cellStyle name="표준 4 15" xfId="1250" xr:uid="{00000000-0005-0000-0000-0000E2040000}"/>
    <cellStyle name="표준 4 16" xfId="1251" xr:uid="{00000000-0005-0000-0000-0000E3040000}"/>
    <cellStyle name="표준 4 17" xfId="1252" xr:uid="{00000000-0005-0000-0000-0000E4040000}"/>
    <cellStyle name="표준 4 18" xfId="1253" xr:uid="{00000000-0005-0000-0000-0000E5040000}"/>
    <cellStyle name="표준 4 19" xfId="1254" xr:uid="{00000000-0005-0000-0000-0000E6040000}"/>
    <cellStyle name="표준 4 2" xfId="1255" xr:uid="{00000000-0005-0000-0000-0000E7040000}"/>
    <cellStyle name="표준 4 20" xfId="1256" xr:uid="{00000000-0005-0000-0000-0000E8040000}"/>
    <cellStyle name="표준 4 21" xfId="1257" xr:uid="{00000000-0005-0000-0000-0000E9040000}"/>
    <cellStyle name="표준 4 22" xfId="1258" xr:uid="{00000000-0005-0000-0000-0000EA040000}"/>
    <cellStyle name="표준 4 23" xfId="1259" xr:uid="{00000000-0005-0000-0000-0000EB040000}"/>
    <cellStyle name="표준 4 24" xfId="1260" xr:uid="{00000000-0005-0000-0000-0000EC040000}"/>
    <cellStyle name="표준 4 25" xfId="1261" xr:uid="{00000000-0005-0000-0000-0000ED040000}"/>
    <cellStyle name="표준 4 26" xfId="1262" xr:uid="{00000000-0005-0000-0000-0000EE040000}"/>
    <cellStyle name="표준 4 27" xfId="1263" xr:uid="{00000000-0005-0000-0000-0000EF040000}"/>
    <cellStyle name="표준 4 28" xfId="1264" xr:uid="{00000000-0005-0000-0000-0000F0040000}"/>
    <cellStyle name="표준 4 29" xfId="1265" xr:uid="{00000000-0005-0000-0000-0000F1040000}"/>
    <cellStyle name="표준 4 3" xfId="1266" xr:uid="{00000000-0005-0000-0000-0000F2040000}"/>
    <cellStyle name="표준 4 30" xfId="1267" xr:uid="{00000000-0005-0000-0000-0000F3040000}"/>
    <cellStyle name="표준 4 31" xfId="1268" xr:uid="{00000000-0005-0000-0000-0000F4040000}"/>
    <cellStyle name="표준 4 32" xfId="1269" xr:uid="{00000000-0005-0000-0000-0000F5040000}"/>
    <cellStyle name="표준 4 33" xfId="1270" xr:uid="{00000000-0005-0000-0000-0000F6040000}"/>
    <cellStyle name="표준 4 34" xfId="1271" xr:uid="{00000000-0005-0000-0000-0000F7040000}"/>
    <cellStyle name="표준 4 35" xfId="1272" xr:uid="{00000000-0005-0000-0000-0000F8040000}"/>
    <cellStyle name="표준 4 36" xfId="1273" xr:uid="{00000000-0005-0000-0000-0000F9040000}"/>
    <cellStyle name="표준 4 37" xfId="1274" xr:uid="{00000000-0005-0000-0000-0000FA040000}"/>
    <cellStyle name="표준 4 38" xfId="1275" xr:uid="{00000000-0005-0000-0000-0000FB040000}"/>
    <cellStyle name="표준 4 39" xfId="1276" xr:uid="{00000000-0005-0000-0000-0000FC040000}"/>
    <cellStyle name="표준 4 4" xfId="1277" xr:uid="{00000000-0005-0000-0000-0000FD040000}"/>
    <cellStyle name="표준 4 40" xfId="1278" xr:uid="{00000000-0005-0000-0000-0000FE040000}"/>
    <cellStyle name="표준 4 41" xfId="1279" xr:uid="{00000000-0005-0000-0000-0000FF040000}"/>
    <cellStyle name="표준 4 42" xfId="1280" xr:uid="{00000000-0005-0000-0000-000000050000}"/>
    <cellStyle name="표준 4 43" xfId="1281" xr:uid="{00000000-0005-0000-0000-000001050000}"/>
    <cellStyle name="표준 4 44" xfId="1282" xr:uid="{00000000-0005-0000-0000-000002050000}"/>
    <cellStyle name="표준 4 45" xfId="1283" xr:uid="{00000000-0005-0000-0000-000003050000}"/>
    <cellStyle name="표준 4 46" xfId="1284" xr:uid="{00000000-0005-0000-0000-000004050000}"/>
    <cellStyle name="표준 4 47" xfId="1285" xr:uid="{00000000-0005-0000-0000-000005050000}"/>
    <cellStyle name="표준 4 48" xfId="1286" xr:uid="{00000000-0005-0000-0000-000006050000}"/>
    <cellStyle name="표준 4 49" xfId="1287" xr:uid="{00000000-0005-0000-0000-000007050000}"/>
    <cellStyle name="표준 4 5" xfId="1288" xr:uid="{00000000-0005-0000-0000-000008050000}"/>
    <cellStyle name="표준 4 50" xfId="1289" xr:uid="{00000000-0005-0000-0000-000009050000}"/>
    <cellStyle name="표준 4 51" xfId="1290" xr:uid="{00000000-0005-0000-0000-00000A050000}"/>
    <cellStyle name="표준 4 52" xfId="1291" xr:uid="{00000000-0005-0000-0000-00000B050000}"/>
    <cellStyle name="표준 4 53" xfId="1292" xr:uid="{00000000-0005-0000-0000-00000C050000}"/>
    <cellStyle name="표준 4 54" xfId="1293" xr:uid="{00000000-0005-0000-0000-00000D050000}"/>
    <cellStyle name="표준 4 55" xfId="1294" xr:uid="{00000000-0005-0000-0000-00000E050000}"/>
    <cellStyle name="표준 4 56" xfId="1295" xr:uid="{00000000-0005-0000-0000-00000F050000}"/>
    <cellStyle name="표준 4 6" xfId="1296" xr:uid="{00000000-0005-0000-0000-000010050000}"/>
    <cellStyle name="표준 4 7" xfId="1297" xr:uid="{00000000-0005-0000-0000-000011050000}"/>
    <cellStyle name="표준 4 8" xfId="1298" xr:uid="{00000000-0005-0000-0000-000012050000}"/>
    <cellStyle name="표준 4 9" xfId="1299" xr:uid="{00000000-0005-0000-0000-000013050000}"/>
    <cellStyle name="표준 40 10" xfId="1300" xr:uid="{00000000-0005-0000-0000-000014050000}"/>
    <cellStyle name="표준 40 11" xfId="1301" xr:uid="{00000000-0005-0000-0000-000015050000}"/>
    <cellStyle name="표준 40 12" xfId="1302" xr:uid="{00000000-0005-0000-0000-000016050000}"/>
    <cellStyle name="표준 40 13" xfId="1303" xr:uid="{00000000-0005-0000-0000-000017050000}"/>
    <cellStyle name="표준 40 14" xfId="1304" xr:uid="{00000000-0005-0000-0000-000018050000}"/>
    <cellStyle name="표준 40 2" xfId="1305" xr:uid="{00000000-0005-0000-0000-000019050000}"/>
    <cellStyle name="표준 40 3" xfId="1306" xr:uid="{00000000-0005-0000-0000-00001A050000}"/>
    <cellStyle name="표준 40 4" xfId="1307" xr:uid="{00000000-0005-0000-0000-00001B050000}"/>
    <cellStyle name="표준 40 5" xfId="1308" xr:uid="{00000000-0005-0000-0000-00001C050000}"/>
    <cellStyle name="표준 40 6" xfId="1309" xr:uid="{00000000-0005-0000-0000-00001D050000}"/>
    <cellStyle name="표준 40 7" xfId="1310" xr:uid="{00000000-0005-0000-0000-00001E050000}"/>
    <cellStyle name="표준 40 8" xfId="1311" xr:uid="{00000000-0005-0000-0000-00001F050000}"/>
    <cellStyle name="표준 40 9" xfId="1312" xr:uid="{00000000-0005-0000-0000-000020050000}"/>
    <cellStyle name="표준 43" xfId="1313" xr:uid="{00000000-0005-0000-0000-000021050000}"/>
    <cellStyle name="표준 44" xfId="1314" xr:uid="{00000000-0005-0000-0000-000022050000}"/>
    <cellStyle name="표준 45" xfId="1315" xr:uid="{00000000-0005-0000-0000-000023050000}"/>
    <cellStyle name="표준 47" xfId="1316" xr:uid="{00000000-0005-0000-0000-000024050000}"/>
    <cellStyle name="표준 48" xfId="1317" xr:uid="{00000000-0005-0000-0000-000025050000}"/>
    <cellStyle name="표준 49" xfId="1318" xr:uid="{00000000-0005-0000-0000-000026050000}"/>
    <cellStyle name="표준 5 10" xfId="1319" xr:uid="{00000000-0005-0000-0000-000027050000}"/>
    <cellStyle name="표준 5 11" xfId="1320" xr:uid="{00000000-0005-0000-0000-000028050000}"/>
    <cellStyle name="표준 5 12" xfId="1321" xr:uid="{00000000-0005-0000-0000-000029050000}"/>
    <cellStyle name="표준 5 13" xfId="1322" xr:uid="{00000000-0005-0000-0000-00002A050000}"/>
    <cellStyle name="표준 5 14" xfId="1323" xr:uid="{00000000-0005-0000-0000-00002B050000}"/>
    <cellStyle name="표준 5 15" xfId="1324" xr:uid="{00000000-0005-0000-0000-00002C050000}"/>
    <cellStyle name="표준 5 16" xfId="1325" xr:uid="{00000000-0005-0000-0000-00002D050000}"/>
    <cellStyle name="표준 5 17" xfId="1326" xr:uid="{00000000-0005-0000-0000-00002E050000}"/>
    <cellStyle name="표준 5 18" xfId="1327" xr:uid="{00000000-0005-0000-0000-00002F050000}"/>
    <cellStyle name="표준 5 19" xfId="1328" xr:uid="{00000000-0005-0000-0000-000030050000}"/>
    <cellStyle name="표준 5 2" xfId="1329" xr:uid="{00000000-0005-0000-0000-000031050000}"/>
    <cellStyle name="표준 5 20" xfId="1330" xr:uid="{00000000-0005-0000-0000-000032050000}"/>
    <cellStyle name="표준 5 21" xfId="1331" xr:uid="{00000000-0005-0000-0000-000033050000}"/>
    <cellStyle name="표준 5 22" xfId="1332" xr:uid="{00000000-0005-0000-0000-000034050000}"/>
    <cellStyle name="표준 5 23" xfId="1333" xr:uid="{00000000-0005-0000-0000-000035050000}"/>
    <cellStyle name="표준 5 24" xfId="1334" xr:uid="{00000000-0005-0000-0000-000036050000}"/>
    <cellStyle name="표준 5 25" xfId="1335" xr:uid="{00000000-0005-0000-0000-000037050000}"/>
    <cellStyle name="표준 5 26" xfId="1336" xr:uid="{00000000-0005-0000-0000-000038050000}"/>
    <cellStyle name="표준 5 27" xfId="1337" xr:uid="{00000000-0005-0000-0000-000039050000}"/>
    <cellStyle name="표준 5 28" xfId="1338" xr:uid="{00000000-0005-0000-0000-00003A050000}"/>
    <cellStyle name="표준 5 29" xfId="1339" xr:uid="{00000000-0005-0000-0000-00003B050000}"/>
    <cellStyle name="표준 5 3" xfId="1340" xr:uid="{00000000-0005-0000-0000-00003C050000}"/>
    <cellStyle name="표준 5 30" xfId="1341" xr:uid="{00000000-0005-0000-0000-00003D050000}"/>
    <cellStyle name="표준 5 31" xfId="1342" xr:uid="{00000000-0005-0000-0000-00003E050000}"/>
    <cellStyle name="표준 5 32" xfId="1343" xr:uid="{00000000-0005-0000-0000-00003F050000}"/>
    <cellStyle name="표준 5 33" xfId="1344" xr:uid="{00000000-0005-0000-0000-000040050000}"/>
    <cellStyle name="표준 5 34" xfId="1345" xr:uid="{00000000-0005-0000-0000-000041050000}"/>
    <cellStyle name="표준 5 35" xfId="1346" xr:uid="{00000000-0005-0000-0000-000042050000}"/>
    <cellStyle name="표준 5 36" xfId="1347" xr:uid="{00000000-0005-0000-0000-000043050000}"/>
    <cellStyle name="표준 5 37" xfId="1348" xr:uid="{00000000-0005-0000-0000-000044050000}"/>
    <cellStyle name="표준 5 38" xfId="1349" xr:uid="{00000000-0005-0000-0000-000045050000}"/>
    <cellStyle name="표준 5 39" xfId="1350" xr:uid="{00000000-0005-0000-0000-000046050000}"/>
    <cellStyle name="표준 5 4" xfId="1351" xr:uid="{00000000-0005-0000-0000-000047050000}"/>
    <cellStyle name="표준 5 40" xfId="1352" xr:uid="{00000000-0005-0000-0000-000048050000}"/>
    <cellStyle name="표준 5 41" xfId="1353" xr:uid="{00000000-0005-0000-0000-000049050000}"/>
    <cellStyle name="표준 5 42" xfId="1354" xr:uid="{00000000-0005-0000-0000-00004A050000}"/>
    <cellStyle name="표준 5 43" xfId="1355" xr:uid="{00000000-0005-0000-0000-00004B050000}"/>
    <cellStyle name="표준 5 44" xfId="1356" xr:uid="{00000000-0005-0000-0000-00004C050000}"/>
    <cellStyle name="표준 5 45" xfId="1357" xr:uid="{00000000-0005-0000-0000-00004D050000}"/>
    <cellStyle name="표준 5 46" xfId="1358" xr:uid="{00000000-0005-0000-0000-00004E050000}"/>
    <cellStyle name="표준 5 47" xfId="1359" xr:uid="{00000000-0005-0000-0000-00004F050000}"/>
    <cellStyle name="표준 5 48" xfId="1360" xr:uid="{00000000-0005-0000-0000-000050050000}"/>
    <cellStyle name="표준 5 49" xfId="1361" xr:uid="{00000000-0005-0000-0000-000051050000}"/>
    <cellStyle name="표준 5 5" xfId="1362" xr:uid="{00000000-0005-0000-0000-000052050000}"/>
    <cellStyle name="표준 5 50" xfId="1363" xr:uid="{00000000-0005-0000-0000-000053050000}"/>
    <cellStyle name="표준 5 51" xfId="1364" xr:uid="{00000000-0005-0000-0000-000054050000}"/>
    <cellStyle name="표준 5 52" xfId="1365" xr:uid="{00000000-0005-0000-0000-000055050000}"/>
    <cellStyle name="표준 5 53" xfId="1366" xr:uid="{00000000-0005-0000-0000-000056050000}"/>
    <cellStyle name="표준 5 54" xfId="1367" xr:uid="{00000000-0005-0000-0000-000057050000}"/>
    <cellStyle name="표준 5 55" xfId="1368" xr:uid="{00000000-0005-0000-0000-000058050000}"/>
    <cellStyle name="표준 5 56" xfId="1369" xr:uid="{00000000-0005-0000-0000-000059050000}"/>
    <cellStyle name="표준 5 6" xfId="1370" xr:uid="{00000000-0005-0000-0000-00005A050000}"/>
    <cellStyle name="표준 5 7" xfId="1371" xr:uid="{00000000-0005-0000-0000-00005B050000}"/>
    <cellStyle name="표준 5 8" xfId="1372" xr:uid="{00000000-0005-0000-0000-00005C050000}"/>
    <cellStyle name="표준 5 9" xfId="1373" xr:uid="{00000000-0005-0000-0000-00005D050000}"/>
    <cellStyle name="표준 50" xfId="1374" xr:uid="{00000000-0005-0000-0000-00005E050000}"/>
    <cellStyle name="표준 51" xfId="1375" xr:uid="{00000000-0005-0000-0000-00005F050000}"/>
    <cellStyle name="표준 52" xfId="1376" xr:uid="{00000000-0005-0000-0000-000060050000}"/>
    <cellStyle name="표준 53" xfId="1377" xr:uid="{00000000-0005-0000-0000-000061050000}"/>
    <cellStyle name="표준 54" xfId="1378" xr:uid="{00000000-0005-0000-0000-000062050000}"/>
    <cellStyle name="표준 54 10" xfId="1379" xr:uid="{00000000-0005-0000-0000-000063050000}"/>
    <cellStyle name="표준 54 11" xfId="1380" xr:uid="{00000000-0005-0000-0000-000064050000}"/>
    <cellStyle name="표준 54 12" xfId="1381" xr:uid="{00000000-0005-0000-0000-000065050000}"/>
    <cellStyle name="표준 54 13" xfId="1382" xr:uid="{00000000-0005-0000-0000-000066050000}"/>
    <cellStyle name="표준 54 14" xfId="1383" xr:uid="{00000000-0005-0000-0000-000067050000}"/>
    <cellStyle name="표준 54 15" xfId="1384" xr:uid="{00000000-0005-0000-0000-000068050000}"/>
    <cellStyle name="표준 54 16" xfId="1385" xr:uid="{00000000-0005-0000-0000-000069050000}"/>
    <cellStyle name="표준 54 17" xfId="1386" xr:uid="{00000000-0005-0000-0000-00006A050000}"/>
    <cellStyle name="표준 54 18" xfId="1387" xr:uid="{00000000-0005-0000-0000-00006B050000}"/>
    <cellStyle name="표준 54 19" xfId="1388" xr:uid="{00000000-0005-0000-0000-00006C050000}"/>
    <cellStyle name="표준 54 2" xfId="1389" xr:uid="{00000000-0005-0000-0000-00006D050000}"/>
    <cellStyle name="표준 54 20" xfId="1390" xr:uid="{00000000-0005-0000-0000-00006E050000}"/>
    <cellStyle name="표준 54 21" xfId="1391" xr:uid="{00000000-0005-0000-0000-00006F050000}"/>
    <cellStyle name="표준 54 22" xfId="1392" xr:uid="{00000000-0005-0000-0000-000070050000}"/>
    <cellStyle name="표준 54 23" xfId="1393" xr:uid="{00000000-0005-0000-0000-000071050000}"/>
    <cellStyle name="표준 54 24" xfId="1394" xr:uid="{00000000-0005-0000-0000-000072050000}"/>
    <cellStyle name="표준 54 25" xfId="1395" xr:uid="{00000000-0005-0000-0000-000073050000}"/>
    <cellStyle name="표준 54 26" xfId="1396" xr:uid="{00000000-0005-0000-0000-000074050000}"/>
    <cellStyle name="표준 54 27" xfId="1397" xr:uid="{00000000-0005-0000-0000-000075050000}"/>
    <cellStyle name="표준 54 28" xfId="1398" xr:uid="{00000000-0005-0000-0000-000076050000}"/>
    <cellStyle name="표준 54 29" xfId="1399" xr:uid="{00000000-0005-0000-0000-000077050000}"/>
    <cellStyle name="표준 54 3" xfId="1400" xr:uid="{00000000-0005-0000-0000-000078050000}"/>
    <cellStyle name="표준 54 30" xfId="1401" xr:uid="{00000000-0005-0000-0000-000079050000}"/>
    <cellStyle name="표준 54 31" xfId="1402" xr:uid="{00000000-0005-0000-0000-00007A050000}"/>
    <cellStyle name="표준 54 32" xfId="1403" xr:uid="{00000000-0005-0000-0000-00007B050000}"/>
    <cellStyle name="표준 54 33" xfId="1404" xr:uid="{00000000-0005-0000-0000-00007C050000}"/>
    <cellStyle name="표준 54 34" xfId="1405" xr:uid="{00000000-0005-0000-0000-00007D050000}"/>
    <cellStyle name="표준 54 35" xfId="1406" xr:uid="{00000000-0005-0000-0000-00007E050000}"/>
    <cellStyle name="표준 54 36" xfId="1407" xr:uid="{00000000-0005-0000-0000-00007F050000}"/>
    <cellStyle name="표준 54 37" xfId="1408" xr:uid="{00000000-0005-0000-0000-000080050000}"/>
    <cellStyle name="표준 54 38" xfId="1409" xr:uid="{00000000-0005-0000-0000-000081050000}"/>
    <cellStyle name="표준 54 39" xfId="1410" xr:uid="{00000000-0005-0000-0000-000082050000}"/>
    <cellStyle name="표준 54 4" xfId="1411" xr:uid="{00000000-0005-0000-0000-000083050000}"/>
    <cellStyle name="표준 54 40" xfId="1412" xr:uid="{00000000-0005-0000-0000-000084050000}"/>
    <cellStyle name="표준 54 41" xfId="1413" xr:uid="{00000000-0005-0000-0000-000085050000}"/>
    <cellStyle name="표준 54 42" xfId="1414" xr:uid="{00000000-0005-0000-0000-000086050000}"/>
    <cellStyle name="표준 54 43" xfId="1415" xr:uid="{00000000-0005-0000-0000-000087050000}"/>
    <cellStyle name="표준 54 44" xfId="1416" xr:uid="{00000000-0005-0000-0000-000088050000}"/>
    <cellStyle name="표준 54 45" xfId="1417" xr:uid="{00000000-0005-0000-0000-000089050000}"/>
    <cellStyle name="표준 54 46" xfId="1418" xr:uid="{00000000-0005-0000-0000-00008A050000}"/>
    <cellStyle name="표준 54 47" xfId="1419" xr:uid="{00000000-0005-0000-0000-00008B050000}"/>
    <cellStyle name="표준 54 48" xfId="1420" xr:uid="{00000000-0005-0000-0000-00008C050000}"/>
    <cellStyle name="표준 54 49" xfId="1421" xr:uid="{00000000-0005-0000-0000-00008D050000}"/>
    <cellStyle name="표준 54 5" xfId="1422" xr:uid="{00000000-0005-0000-0000-00008E050000}"/>
    <cellStyle name="표준 54 50" xfId="1423" xr:uid="{00000000-0005-0000-0000-00008F050000}"/>
    <cellStyle name="표준 54 51" xfId="1424" xr:uid="{00000000-0005-0000-0000-000090050000}"/>
    <cellStyle name="표준 54 52" xfId="1425" xr:uid="{00000000-0005-0000-0000-000091050000}"/>
    <cellStyle name="표준 54 53" xfId="1426" xr:uid="{00000000-0005-0000-0000-000092050000}"/>
    <cellStyle name="표준 54 54" xfId="1427" xr:uid="{00000000-0005-0000-0000-000093050000}"/>
    <cellStyle name="표준 54 55" xfId="1428" xr:uid="{00000000-0005-0000-0000-000094050000}"/>
    <cellStyle name="표준 54 56" xfId="1429" xr:uid="{00000000-0005-0000-0000-000095050000}"/>
    <cellStyle name="표준 54 6" xfId="1430" xr:uid="{00000000-0005-0000-0000-000096050000}"/>
    <cellStyle name="표준 54 7" xfId="1431" xr:uid="{00000000-0005-0000-0000-000097050000}"/>
    <cellStyle name="표준 54 8" xfId="1432" xr:uid="{00000000-0005-0000-0000-000098050000}"/>
    <cellStyle name="표준 54 9" xfId="1433" xr:uid="{00000000-0005-0000-0000-000099050000}"/>
    <cellStyle name="표준 55" xfId="1434" xr:uid="{00000000-0005-0000-0000-00009A050000}"/>
    <cellStyle name="표준 56" xfId="1435" xr:uid="{00000000-0005-0000-0000-00009B050000}"/>
    <cellStyle name="표준 57" xfId="1436" xr:uid="{00000000-0005-0000-0000-00009C050000}"/>
    <cellStyle name="표준 58" xfId="1437" xr:uid="{00000000-0005-0000-0000-00009D050000}"/>
    <cellStyle name="표준 59" xfId="1438" xr:uid="{00000000-0005-0000-0000-00009E050000}"/>
    <cellStyle name="표준 6 10" xfId="1439" xr:uid="{00000000-0005-0000-0000-00009F050000}"/>
    <cellStyle name="표준 6 11" xfId="1440" xr:uid="{00000000-0005-0000-0000-0000A0050000}"/>
    <cellStyle name="표준 6 12" xfId="1441" xr:uid="{00000000-0005-0000-0000-0000A1050000}"/>
    <cellStyle name="표준 6 13" xfId="1442" xr:uid="{00000000-0005-0000-0000-0000A2050000}"/>
    <cellStyle name="표준 6 14" xfId="1443" xr:uid="{00000000-0005-0000-0000-0000A3050000}"/>
    <cellStyle name="표준 6 15" xfId="1444" xr:uid="{00000000-0005-0000-0000-0000A4050000}"/>
    <cellStyle name="표준 6 16" xfId="1445" xr:uid="{00000000-0005-0000-0000-0000A5050000}"/>
    <cellStyle name="표준 6 17" xfId="1446" xr:uid="{00000000-0005-0000-0000-0000A6050000}"/>
    <cellStyle name="표준 6 18" xfId="1447" xr:uid="{00000000-0005-0000-0000-0000A7050000}"/>
    <cellStyle name="표준 6 19" xfId="1448" xr:uid="{00000000-0005-0000-0000-0000A8050000}"/>
    <cellStyle name="표준 6 2" xfId="1449" xr:uid="{00000000-0005-0000-0000-0000A9050000}"/>
    <cellStyle name="표준 6 20" xfId="1450" xr:uid="{00000000-0005-0000-0000-0000AA050000}"/>
    <cellStyle name="표준 6 21" xfId="1451" xr:uid="{00000000-0005-0000-0000-0000AB050000}"/>
    <cellStyle name="표준 6 22" xfId="1452" xr:uid="{00000000-0005-0000-0000-0000AC050000}"/>
    <cellStyle name="표준 6 23" xfId="1453" xr:uid="{00000000-0005-0000-0000-0000AD050000}"/>
    <cellStyle name="표준 6 24" xfId="1454" xr:uid="{00000000-0005-0000-0000-0000AE050000}"/>
    <cellStyle name="표준 6 25" xfId="1455" xr:uid="{00000000-0005-0000-0000-0000AF050000}"/>
    <cellStyle name="표준 6 26" xfId="1456" xr:uid="{00000000-0005-0000-0000-0000B0050000}"/>
    <cellStyle name="표준 6 27" xfId="1457" xr:uid="{00000000-0005-0000-0000-0000B1050000}"/>
    <cellStyle name="표준 6 28" xfId="1458" xr:uid="{00000000-0005-0000-0000-0000B2050000}"/>
    <cellStyle name="표준 6 29" xfId="1459" xr:uid="{00000000-0005-0000-0000-0000B3050000}"/>
    <cellStyle name="표준 6 3" xfId="1460" xr:uid="{00000000-0005-0000-0000-0000B4050000}"/>
    <cellStyle name="표준 6 30" xfId="1461" xr:uid="{00000000-0005-0000-0000-0000B5050000}"/>
    <cellStyle name="표준 6 31" xfId="1462" xr:uid="{00000000-0005-0000-0000-0000B6050000}"/>
    <cellStyle name="표준 6 32" xfId="1463" xr:uid="{00000000-0005-0000-0000-0000B7050000}"/>
    <cellStyle name="표준 6 33" xfId="1464" xr:uid="{00000000-0005-0000-0000-0000B8050000}"/>
    <cellStyle name="표준 6 34" xfId="1465" xr:uid="{00000000-0005-0000-0000-0000B9050000}"/>
    <cellStyle name="표준 6 35" xfId="1466" xr:uid="{00000000-0005-0000-0000-0000BA050000}"/>
    <cellStyle name="표준 6 36" xfId="1467" xr:uid="{00000000-0005-0000-0000-0000BB050000}"/>
    <cellStyle name="표준 6 37" xfId="1468" xr:uid="{00000000-0005-0000-0000-0000BC050000}"/>
    <cellStyle name="표준 6 38" xfId="1469" xr:uid="{00000000-0005-0000-0000-0000BD050000}"/>
    <cellStyle name="표준 6 39" xfId="1470" xr:uid="{00000000-0005-0000-0000-0000BE050000}"/>
    <cellStyle name="표준 6 4" xfId="1471" xr:uid="{00000000-0005-0000-0000-0000BF050000}"/>
    <cellStyle name="표준 6 40" xfId="1472" xr:uid="{00000000-0005-0000-0000-0000C0050000}"/>
    <cellStyle name="표준 6 41" xfId="1473" xr:uid="{00000000-0005-0000-0000-0000C1050000}"/>
    <cellStyle name="표준 6 42" xfId="1474" xr:uid="{00000000-0005-0000-0000-0000C2050000}"/>
    <cellStyle name="표준 6 43" xfId="1475" xr:uid="{00000000-0005-0000-0000-0000C3050000}"/>
    <cellStyle name="표준 6 44" xfId="1476" xr:uid="{00000000-0005-0000-0000-0000C4050000}"/>
    <cellStyle name="표준 6 45" xfId="1477" xr:uid="{00000000-0005-0000-0000-0000C5050000}"/>
    <cellStyle name="표준 6 46" xfId="1478" xr:uid="{00000000-0005-0000-0000-0000C6050000}"/>
    <cellStyle name="표준 6 47" xfId="1479" xr:uid="{00000000-0005-0000-0000-0000C7050000}"/>
    <cellStyle name="표준 6 48" xfId="1480" xr:uid="{00000000-0005-0000-0000-0000C8050000}"/>
    <cellStyle name="표준 6 49" xfId="1481" xr:uid="{00000000-0005-0000-0000-0000C9050000}"/>
    <cellStyle name="표준 6 5" xfId="1482" xr:uid="{00000000-0005-0000-0000-0000CA050000}"/>
    <cellStyle name="표준 6 50" xfId="1483" xr:uid="{00000000-0005-0000-0000-0000CB050000}"/>
    <cellStyle name="표준 6 51" xfId="1484" xr:uid="{00000000-0005-0000-0000-0000CC050000}"/>
    <cellStyle name="표준 6 52" xfId="1485" xr:uid="{00000000-0005-0000-0000-0000CD050000}"/>
    <cellStyle name="표준 6 53" xfId="1486" xr:uid="{00000000-0005-0000-0000-0000CE050000}"/>
    <cellStyle name="표준 6 54" xfId="1487" xr:uid="{00000000-0005-0000-0000-0000CF050000}"/>
    <cellStyle name="표준 6 55" xfId="1488" xr:uid="{00000000-0005-0000-0000-0000D0050000}"/>
    <cellStyle name="표준 6 56" xfId="1489" xr:uid="{00000000-0005-0000-0000-0000D1050000}"/>
    <cellStyle name="표준 6 6" xfId="1490" xr:uid="{00000000-0005-0000-0000-0000D2050000}"/>
    <cellStyle name="표준 6 7" xfId="1491" xr:uid="{00000000-0005-0000-0000-0000D3050000}"/>
    <cellStyle name="표준 6 8" xfId="1492" xr:uid="{00000000-0005-0000-0000-0000D4050000}"/>
    <cellStyle name="표준 6 9" xfId="1493" xr:uid="{00000000-0005-0000-0000-0000D5050000}"/>
    <cellStyle name="표준 60" xfId="1494" xr:uid="{00000000-0005-0000-0000-0000D6050000}"/>
    <cellStyle name="표준 61" xfId="1495" xr:uid="{00000000-0005-0000-0000-0000D7050000}"/>
    <cellStyle name="표준 62" xfId="1496" xr:uid="{00000000-0005-0000-0000-0000D8050000}"/>
    <cellStyle name="표준 63 10" xfId="1497" xr:uid="{00000000-0005-0000-0000-0000D9050000}"/>
    <cellStyle name="표준 63 11" xfId="1498" xr:uid="{00000000-0005-0000-0000-0000DA050000}"/>
    <cellStyle name="표준 63 12" xfId="1499" xr:uid="{00000000-0005-0000-0000-0000DB050000}"/>
    <cellStyle name="표준 63 13" xfId="1500" xr:uid="{00000000-0005-0000-0000-0000DC050000}"/>
    <cellStyle name="표준 63 14" xfId="1501" xr:uid="{00000000-0005-0000-0000-0000DD050000}"/>
    <cellStyle name="표준 63 15" xfId="1502" xr:uid="{00000000-0005-0000-0000-0000DE050000}"/>
    <cellStyle name="표준 63 16" xfId="1503" xr:uid="{00000000-0005-0000-0000-0000DF050000}"/>
    <cellStyle name="표준 63 17" xfId="1504" xr:uid="{00000000-0005-0000-0000-0000E0050000}"/>
    <cellStyle name="표준 63 18" xfId="1505" xr:uid="{00000000-0005-0000-0000-0000E1050000}"/>
    <cellStyle name="표준 63 19" xfId="1506" xr:uid="{00000000-0005-0000-0000-0000E2050000}"/>
    <cellStyle name="표준 63 2" xfId="1507" xr:uid="{00000000-0005-0000-0000-0000E3050000}"/>
    <cellStyle name="표준 63 20" xfId="1508" xr:uid="{00000000-0005-0000-0000-0000E4050000}"/>
    <cellStyle name="표준 63 21" xfId="1509" xr:uid="{00000000-0005-0000-0000-0000E5050000}"/>
    <cellStyle name="표준 63 22" xfId="1510" xr:uid="{00000000-0005-0000-0000-0000E6050000}"/>
    <cellStyle name="표준 63 23" xfId="1511" xr:uid="{00000000-0005-0000-0000-0000E7050000}"/>
    <cellStyle name="표준 63 24" xfId="1512" xr:uid="{00000000-0005-0000-0000-0000E8050000}"/>
    <cellStyle name="표준 63 25" xfId="1513" xr:uid="{00000000-0005-0000-0000-0000E9050000}"/>
    <cellStyle name="표준 63 26" xfId="1514" xr:uid="{00000000-0005-0000-0000-0000EA050000}"/>
    <cellStyle name="표준 63 27" xfId="1515" xr:uid="{00000000-0005-0000-0000-0000EB050000}"/>
    <cellStyle name="표준 63 28" xfId="1516" xr:uid="{00000000-0005-0000-0000-0000EC050000}"/>
    <cellStyle name="표준 63 29" xfId="1517" xr:uid="{00000000-0005-0000-0000-0000ED050000}"/>
    <cellStyle name="표준 63 3" xfId="1518" xr:uid="{00000000-0005-0000-0000-0000EE050000}"/>
    <cellStyle name="표준 63 30" xfId="1519" xr:uid="{00000000-0005-0000-0000-0000EF050000}"/>
    <cellStyle name="표준 63 31" xfId="1520" xr:uid="{00000000-0005-0000-0000-0000F0050000}"/>
    <cellStyle name="표준 63 32" xfId="1521" xr:uid="{00000000-0005-0000-0000-0000F1050000}"/>
    <cellStyle name="표준 63 33" xfId="1522" xr:uid="{00000000-0005-0000-0000-0000F2050000}"/>
    <cellStyle name="표준 63 34" xfId="1523" xr:uid="{00000000-0005-0000-0000-0000F3050000}"/>
    <cellStyle name="표준 63 35" xfId="1524" xr:uid="{00000000-0005-0000-0000-0000F4050000}"/>
    <cellStyle name="표준 63 36" xfId="1525" xr:uid="{00000000-0005-0000-0000-0000F5050000}"/>
    <cellStyle name="표준 63 37" xfId="1526" xr:uid="{00000000-0005-0000-0000-0000F6050000}"/>
    <cellStyle name="표준 63 38" xfId="1527" xr:uid="{00000000-0005-0000-0000-0000F7050000}"/>
    <cellStyle name="표준 63 39" xfId="1528" xr:uid="{00000000-0005-0000-0000-0000F8050000}"/>
    <cellStyle name="표준 63 4" xfId="1529" xr:uid="{00000000-0005-0000-0000-0000F9050000}"/>
    <cellStyle name="표준 63 40" xfId="1530" xr:uid="{00000000-0005-0000-0000-0000FA050000}"/>
    <cellStyle name="표준 63 41" xfId="1531" xr:uid="{00000000-0005-0000-0000-0000FB050000}"/>
    <cellStyle name="표준 63 42" xfId="1532" xr:uid="{00000000-0005-0000-0000-0000FC050000}"/>
    <cellStyle name="표준 63 43" xfId="1533" xr:uid="{00000000-0005-0000-0000-0000FD050000}"/>
    <cellStyle name="표준 63 44" xfId="1534" xr:uid="{00000000-0005-0000-0000-0000FE050000}"/>
    <cellStyle name="표준 63 45" xfId="1535" xr:uid="{00000000-0005-0000-0000-0000FF050000}"/>
    <cellStyle name="표준 63 46" xfId="1536" xr:uid="{00000000-0005-0000-0000-000000060000}"/>
    <cellStyle name="표준 63 47" xfId="1537" xr:uid="{00000000-0005-0000-0000-000001060000}"/>
    <cellStyle name="표준 63 48" xfId="1538" xr:uid="{00000000-0005-0000-0000-000002060000}"/>
    <cellStyle name="표준 63 49" xfId="1539" xr:uid="{00000000-0005-0000-0000-000003060000}"/>
    <cellStyle name="표준 63 5" xfId="1540" xr:uid="{00000000-0005-0000-0000-000004060000}"/>
    <cellStyle name="표준 63 50" xfId="1541" xr:uid="{00000000-0005-0000-0000-000005060000}"/>
    <cellStyle name="표준 63 51" xfId="1542" xr:uid="{00000000-0005-0000-0000-000006060000}"/>
    <cellStyle name="표준 63 52" xfId="1543" xr:uid="{00000000-0005-0000-0000-000007060000}"/>
    <cellStyle name="표준 63 53" xfId="1544" xr:uid="{00000000-0005-0000-0000-000008060000}"/>
    <cellStyle name="표준 63 54" xfId="1545" xr:uid="{00000000-0005-0000-0000-000009060000}"/>
    <cellStyle name="표준 63 55" xfId="1546" xr:uid="{00000000-0005-0000-0000-00000A060000}"/>
    <cellStyle name="표준 63 56" xfId="1547" xr:uid="{00000000-0005-0000-0000-00000B060000}"/>
    <cellStyle name="표준 63 6" xfId="1548" xr:uid="{00000000-0005-0000-0000-00000C060000}"/>
    <cellStyle name="표준 63 7" xfId="1549" xr:uid="{00000000-0005-0000-0000-00000D060000}"/>
    <cellStyle name="표준 63 8" xfId="1550" xr:uid="{00000000-0005-0000-0000-00000E060000}"/>
    <cellStyle name="표준 63 9" xfId="1551" xr:uid="{00000000-0005-0000-0000-00000F060000}"/>
    <cellStyle name="표준 64 10" xfId="1552" xr:uid="{00000000-0005-0000-0000-000010060000}"/>
    <cellStyle name="표준 64 11" xfId="1553" xr:uid="{00000000-0005-0000-0000-000011060000}"/>
    <cellStyle name="표준 64 12" xfId="1554" xr:uid="{00000000-0005-0000-0000-000012060000}"/>
    <cellStyle name="표준 64 13" xfId="1555" xr:uid="{00000000-0005-0000-0000-000013060000}"/>
    <cellStyle name="표준 64 14" xfId="1556" xr:uid="{00000000-0005-0000-0000-000014060000}"/>
    <cellStyle name="표준 64 15" xfId="1557" xr:uid="{00000000-0005-0000-0000-000015060000}"/>
    <cellStyle name="표준 64 16" xfId="1558" xr:uid="{00000000-0005-0000-0000-000016060000}"/>
    <cellStyle name="표준 64 17" xfId="1559" xr:uid="{00000000-0005-0000-0000-000017060000}"/>
    <cellStyle name="표준 64 18" xfId="1560" xr:uid="{00000000-0005-0000-0000-000018060000}"/>
    <cellStyle name="표준 64 19" xfId="1561" xr:uid="{00000000-0005-0000-0000-000019060000}"/>
    <cellStyle name="표준 64 2" xfId="1562" xr:uid="{00000000-0005-0000-0000-00001A060000}"/>
    <cellStyle name="표준 64 20" xfId="1563" xr:uid="{00000000-0005-0000-0000-00001B060000}"/>
    <cellStyle name="표준 64 21" xfId="1564" xr:uid="{00000000-0005-0000-0000-00001C060000}"/>
    <cellStyle name="표준 64 22" xfId="1565" xr:uid="{00000000-0005-0000-0000-00001D060000}"/>
    <cellStyle name="표준 64 23" xfId="1566" xr:uid="{00000000-0005-0000-0000-00001E060000}"/>
    <cellStyle name="표준 64 24" xfId="1567" xr:uid="{00000000-0005-0000-0000-00001F060000}"/>
    <cellStyle name="표준 64 25" xfId="1568" xr:uid="{00000000-0005-0000-0000-000020060000}"/>
    <cellStyle name="표준 64 26" xfId="1569" xr:uid="{00000000-0005-0000-0000-000021060000}"/>
    <cellStyle name="표준 64 27" xfId="1570" xr:uid="{00000000-0005-0000-0000-000022060000}"/>
    <cellStyle name="표준 64 28" xfId="1571" xr:uid="{00000000-0005-0000-0000-000023060000}"/>
    <cellStyle name="표준 64 29" xfId="1572" xr:uid="{00000000-0005-0000-0000-000024060000}"/>
    <cellStyle name="표준 64 3" xfId="1573" xr:uid="{00000000-0005-0000-0000-000025060000}"/>
    <cellStyle name="표준 64 30" xfId="1574" xr:uid="{00000000-0005-0000-0000-000026060000}"/>
    <cellStyle name="표준 64 31" xfId="1575" xr:uid="{00000000-0005-0000-0000-000027060000}"/>
    <cellStyle name="표준 64 32" xfId="1576" xr:uid="{00000000-0005-0000-0000-000028060000}"/>
    <cellStyle name="표준 64 33" xfId="1577" xr:uid="{00000000-0005-0000-0000-000029060000}"/>
    <cellStyle name="표준 64 34" xfId="1578" xr:uid="{00000000-0005-0000-0000-00002A060000}"/>
    <cellStyle name="표준 64 35" xfId="1579" xr:uid="{00000000-0005-0000-0000-00002B060000}"/>
    <cellStyle name="표준 64 36" xfId="1580" xr:uid="{00000000-0005-0000-0000-00002C060000}"/>
    <cellStyle name="표준 64 37" xfId="1581" xr:uid="{00000000-0005-0000-0000-00002D060000}"/>
    <cellStyle name="표준 64 38" xfId="1582" xr:uid="{00000000-0005-0000-0000-00002E060000}"/>
    <cellStyle name="표준 64 39" xfId="1583" xr:uid="{00000000-0005-0000-0000-00002F060000}"/>
    <cellStyle name="표준 64 4" xfId="1584" xr:uid="{00000000-0005-0000-0000-000030060000}"/>
    <cellStyle name="표준 64 40" xfId="1585" xr:uid="{00000000-0005-0000-0000-000031060000}"/>
    <cellStyle name="표준 64 41" xfId="1586" xr:uid="{00000000-0005-0000-0000-000032060000}"/>
    <cellStyle name="표준 64 42" xfId="1587" xr:uid="{00000000-0005-0000-0000-000033060000}"/>
    <cellStyle name="표준 64 43" xfId="1588" xr:uid="{00000000-0005-0000-0000-000034060000}"/>
    <cellStyle name="표준 64 44" xfId="1589" xr:uid="{00000000-0005-0000-0000-000035060000}"/>
    <cellStyle name="표준 64 45" xfId="1590" xr:uid="{00000000-0005-0000-0000-000036060000}"/>
    <cellStyle name="표준 64 46" xfId="1591" xr:uid="{00000000-0005-0000-0000-000037060000}"/>
    <cellStyle name="표준 64 47" xfId="1592" xr:uid="{00000000-0005-0000-0000-000038060000}"/>
    <cellStyle name="표준 64 48" xfId="1593" xr:uid="{00000000-0005-0000-0000-000039060000}"/>
    <cellStyle name="표준 64 49" xfId="1594" xr:uid="{00000000-0005-0000-0000-00003A060000}"/>
    <cellStyle name="표준 64 5" xfId="1595" xr:uid="{00000000-0005-0000-0000-00003B060000}"/>
    <cellStyle name="표준 64 50" xfId="1596" xr:uid="{00000000-0005-0000-0000-00003C060000}"/>
    <cellStyle name="표준 64 51" xfId="1597" xr:uid="{00000000-0005-0000-0000-00003D060000}"/>
    <cellStyle name="표준 64 52" xfId="1598" xr:uid="{00000000-0005-0000-0000-00003E060000}"/>
    <cellStyle name="표준 64 53" xfId="1599" xr:uid="{00000000-0005-0000-0000-00003F060000}"/>
    <cellStyle name="표준 64 54" xfId="1600" xr:uid="{00000000-0005-0000-0000-000040060000}"/>
    <cellStyle name="표준 64 55" xfId="1601" xr:uid="{00000000-0005-0000-0000-000041060000}"/>
    <cellStyle name="표준 64 56" xfId="1602" xr:uid="{00000000-0005-0000-0000-000042060000}"/>
    <cellStyle name="표준 64 6" xfId="1603" xr:uid="{00000000-0005-0000-0000-000043060000}"/>
    <cellStyle name="표준 64 7" xfId="1604" xr:uid="{00000000-0005-0000-0000-000044060000}"/>
    <cellStyle name="표준 64 8" xfId="1605" xr:uid="{00000000-0005-0000-0000-000045060000}"/>
    <cellStyle name="표준 64 9" xfId="1606" xr:uid="{00000000-0005-0000-0000-000046060000}"/>
    <cellStyle name="표준 65" xfId="1607" xr:uid="{00000000-0005-0000-0000-000047060000}"/>
    <cellStyle name="표준 66" xfId="1608" xr:uid="{00000000-0005-0000-0000-000048060000}"/>
    <cellStyle name="표준 66 10" xfId="1609" xr:uid="{00000000-0005-0000-0000-000049060000}"/>
    <cellStyle name="표준 66 11" xfId="1610" xr:uid="{00000000-0005-0000-0000-00004A060000}"/>
    <cellStyle name="표준 66 12" xfId="1611" xr:uid="{00000000-0005-0000-0000-00004B060000}"/>
    <cellStyle name="표준 66 13" xfId="1612" xr:uid="{00000000-0005-0000-0000-00004C060000}"/>
    <cellStyle name="표준 66 14" xfId="1613" xr:uid="{00000000-0005-0000-0000-00004D060000}"/>
    <cellStyle name="표준 66 15" xfId="1614" xr:uid="{00000000-0005-0000-0000-00004E060000}"/>
    <cellStyle name="표준 66 16" xfId="1615" xr:uid="{00000000-0005-0000-0000-00004F060000}"/>
    <cellStyle name="표준 66 17" xfId="1616" xr:uid="{00000000-0005-0000-0000-000050060000}"/>
    <cellStyle name="표준 66 18" xfId="1617" xr:uid="{00000000-0005-0000-0000-000051060000}"/>
    <cellStyle name="표준 66 19" xfId="1618" xr:uid="{00000000-0005-0000-0000-000052060000}"/>
    <cellStyle name="표준 66 2" xfId="1619" xr:uid="{00000000-0005-0000-0000-000053060000}"/>
    <cellStyle name="표준 66 20" xfId="1620" xr:uid="{00000000-0005-0000-0000-000054060000}"/>
    <cellStyle name="표준 66 21" xfId="1621" xr:uid="{00000000-0005-0000-0000-000055060000}"/>
    <cellStyle name="표준 66 22" xfId="1622" xr:uid="{00000000-0005-0000-0000-000056060000}"/>
    <cellStyle name="표준 66 23" xfId="1623" xr:uid="{00000000-0005-0000-0000-000057060000}"/>
    <cellStyle name="표준 66 24" xfId="1624" xr:uid="{00000000-0005-0000-0000-000058060000}"/>
    <cellStyle name="표준 66 25" xfId="1625" xr:uid="{00000000-0005-0000-0000-000059060000}"/>
    <cellStyle name="표준 66 26" xfId="1626" xr:uid="{00000000-0005-0000-0000-00005A060000}"/>
    <cellStyle name="표준 66 27" xfId="1627" xr:uid="{00000000-0005-0000-0000-00005B060000}"/>
    <cellStyle name="표준 66 28" xfId="1628" xr:uid="{00000000-0005-0000-0000-00005C060000}"/>
    <cellStyle name="표준 66 29" xfId="1629" xr:uid="{00000000-0005-0000-0000-00005D060000}"/>
    <cellStyle name="표준 66 3" xfId="1630" xr:uid="{00000000-0005-0000-0000-00005E060000}"/>
    <cellStyle name="표준 66 30" xfId="1631" xr:uid="{00000000-0005-0000-0000-00005F060000}"/>
    <cellStyle name="표준 66 31" xfId="1632" xr:uid="{00000000-0005-0000-0000-000060060000}"/>
    <cellStyle name="표준 66 32" xfId="1633" xr:uid="{00000000-0005-0000-0000-000061060000}"/>
    <cellStyle name="표준 66 33" xfId="1634" xr:uid="{00000000-0005-0000-0000-000062060000}"/>
    <cellStyle name="표준 66 34" xfId="1635" xr:uid="{00000000-0005-0000-0000-000063060000}"/>
    <cellStyle name="표준 66 35" xfId="1636" xr:uid="{00000000-0005-0000-0000-000064060000}"/>
    <cellStyle name="표준 66 36" xfId="1637" xr:uid="{00000000-0005-0000-0000-000065060000}"/>
    <cellStyle name="표준 66 37" xfId="1638" xr:uid="{00000000-0005-0000-0000-000066060000}"/>
    <cellStyle name="표준 66 38" xfId="1639" xr:uid="{00000000-0005-0000-0000-000067060000}"/>
    <cellStyle name="표준 66 39" xfId="1640" xr:uid="{00000000-0005-0000-0000-000068060000}"/>
    <cellStyle name="표준 66 4" xfId="1641" xr:uid="{00000000-0005-0000-0000-000069060000}"/>
    <cellStyle name="표준 66 40" xfId="1642" xr:uid="{00000000-0005-0000-0000-00006A060000}"/>
    <cellStyle name="표준 66 41" xfId="1643" xr:uid="{00000000-0005-0000-0000-00006B060000}"/>
    <cellStyle name="표준 66 42" xfId="1644" xr:uid="{00000000-0005-0000-0000-00006C060000}"/>
    <cellStyle name="표준 66 43" xfId="1645" xr:uid="{00000000-0005-0000-0000-00006D060000}"/>
    <cellStyle name="표준 66 44" xfId="1646" xr:uid="{00000000-0005-0000-0000-00006E060000}"/>
    <cellStyle name="표준 66 45" xfId="1647" xr:uid="{00000000-0005-0000-0000-00006F060000}"/>
    <cellStyle name="표준 66 46" xfId="1648" xr:uid="{00000000-0005-0000-0000-000070060000}"/>
    <cellStyle name="표준 66 47" xfId="1649" xr:uid="{00000000-0005-0000-0000-000071060000}"/>
    <cellStyle name="표준 66 48" xfId="1650" xr:uid="{00000000-0005-0000-0000-000072060000}"/>
    <cellStyle name="표준 66 49" xfId="1651" xr:uid="{00000000-0005-0000-0000-000073060000}"/>
    <cellStyle name="표준 66 5" xfId="1652" xr:uid="{00000000-0005-0000-0000-000074060000}"/>
    <cellStyle name="표준 66 50" xfId="1653" xr:uid="{00000000-0005-0000-0000-000075060000}"/>
    <cellStyle name="표준 66 51" xfId="1654" xr:uid="{00000000-0005-0000-0000-000076060000}"/>
    <cellStyle name="표준 66 52" xfId="1655" xr:uid="{00000000-0005-0000-0000-000077060000}"/>
    <cellStyle name="표준 66 53" xfId="1656" xr:uid="{00000000-0005-0000-0000-000078060000}"/>
    <cellStyle name="표준 66 54" xfId="1657" xr:uid="{00000000-0005-0000-0000-000079060000}"/>
    <cellStyle name="표준 66 55" xfId="1658" xr:uid="{00000000-0005-0000-0000-00007A060000}"/>
    <cellStyle name="표준 66 56" xfId="1659" xr:uid="{00000000-0005-0000-0000-00007B060000}"/>
    <cellStyle name="표준 66 6" xfId="1660" xr:uid="{00000000-0005-0000-0000-00007C060000}"/>
    <cellStyle name="표준 66 7" xfId="1661" xr:uid="{00000000-0005-0000-0000-00007D060000}"/>
    <cellStyle name="표준 66 8" xfId="1662" xr:uid="{00000000-0005-0000-0000-00007E060000}"/>
    <cellStyle name="표준 66 9" xfId="1663" xr:uid="{00000000-0005-0000-0000-00007F060000}"/>
    <cellStyle name="표준 67 10" xfId="1664" xr:uid="{00000000-0005-0000-0000-000080060000}"/>
    <cellStyle name="표준 67 11" xfId="1665" xr:uid="{00000000-0005-0000-0000-000081060000}"/>
    <cellStyle name="표준 67 12" xfId="1666" xr:uid="{00000000-0005-0000-0000-000082060000}"/>
    <cellStyle name="표준 67 13" xfId="1667" xr:uid="{00000000-0005-0000-0000-000083060000}"/>
    <cellStyle name="표준 67 14" xfId="1668" xr:uid="{00000000-0005-0000-0000-000084060000}"/>
    <cellStyle name="표준 67 15" xfId="1669" xr:uid="{00000000-0005-0000-0000-000085060000}"/>
    <cellStyle name="표준 67 16" xfId="1670" xr:uid="{00000000-0005-0000-0000-000086060000}"/>
    <cellStyle name="표준 67 17" xfId="1671" xr:uid="{00000000-0005-0000-0000-000087060000}"/>
    <cellStyle name="표준 67 18" xfId="1672" xr:uid="{00000000-0005-0000-0000-000088060000}"/>
    <cellStyle name="표준 67 19" xfId="1673" xr:uid="{00000000-0005-0000-0000-000089060000}"/>
    <cellStyle name="표준 67 2" xfId="1674" xr:uid="{00000000-0005-0000-0000-00008A060000}"/>
    <cellStyle name="표준 67 20" xfId="1675" xr:uid="{00000000-0005-0000-0000-00008B060000}"/>
    <cellStyle name="표준 67 21" xfId="1676" xr:uid="{00000000-0005-0000-0000-00008C060000}"/>
    <cellStyle name="표준 67 22" xfId="1677" xr:uid="{00000000-0005-0000-0000-00008D060000}"/>
    <cellStyle name="표준 67 23" xfId="1678" xr:uid="{00000000-0005-0000-0000-00008E060000}"/>
    <cellStyle name="표준 67 24" xfId="1679" xr:uid="{00000000-0005-0000-0000-00008F060000}"/>
    <cellStyle name="표준 67 25" xfId="1680" xr:uid="{00000000-0005-0000-0000-000090060000}"/>
    <cellStyle name="표준 67 26" xfId="1681" xr:uid="{00000000-0005-0000-0000-000091060000}"/>
    <cellStyle name="표준 67 27" xfId="1682" xr:uid="{00000000-0005-0000-0000-000092060000}"/>
    <cellStyle name="표준 67 28" xfId="1683" xr:uid="{00000000-0005-0000-0000-000093060000}"/>
    <cellStyle name="표준 67 29" xfId="1684" xr:uid="{00000000-0005-0000-0000-000094060000}"/>
    <cellStyle name="표준 67 3" xfId="1685" xr:uid="{00000000-0005-0000-0000-000095060000}"/>
    <cellStyle name="표준 67 30" xfId="1686" xr:uid="{00000000-0005-0000-0000-000096060000}"/>
    <cellStyle name="표준 67 31" xfId="1687" xr:uid="{00000000-0005-0000-0000-000097060000}"/>
    <cellStyle name="표준 67 32" xfId="1688" xr:uid="{00000000-0005-0000-0000-000098060000}"/>
    <cellStyle name="표준 67 33" xfId="1689" xr:uid="{00000000-0005-0000-0000-000099060000}"/>
    <cellStyle name="표준 67 34" xfId="1690" xr:uid="{00000000-0005-0000-0000-00009A060000}"/>
    <cellStyle name="표준 67 35" xfId="1691" xr:uid="{00000000-0005-0000-0000-00009B060000}"/>
    <cellStyle name="표준 67 36" xfId="1692" xr:uid="{00000000-0005-0000-0000-00009C060000}"/>
    <cellStyle name="표준 67 37" xfId="1693" xr:uid="{00000000-0005-0000-0000-00009D060000}"/>
    <cellStyle name="표준 67 38" xfId="1694" xr:uid="{00000000-0005-0000-0000-00009E060000}"/>
    <cellStyle name="표준 67 39" xfId="1695" xr:uid="{00000000-0005-0000-0000-00009F060000}"/>
    <cellStyle name="표준 67 4" xfId="1696" xr:uid="{00000000-0005-0000-0000-0000A0060000}"/>
    <cellStyle name="표준 67 40" xfId="1697" xr:uid="{00000000-0005-0000-0000-0000A1060000}"/>
    <cellStyle name="표준 67 41" xfId="1698" xr:uid="{00000000-0005-0000-0000-0000A2060000}"/>
    <cellStyle name="표준 67 42" xfId="1699" xr:uid="{00000000-0005-0000-0000-0000A3060000}"/>
    <cellStyle name="표준 67 43" xfId="1700" xr:uid="{00000000-0005-0000-0000-0000A4060000}"/>
    <cellStyle name="표준 67 44" xfId="1701" xr:uid="{00000000-0005-0000-0000-0000A5060000}"/>
    <cellStyle name="표준 67 45" xfId="1702" xr:uid="{00000000-0005-0000-0000-0000A6060000}"/>
    <cellStyle name="표준 67 46" xfId="1703" xr:uid="{00000000-0005-0000-0000-0000A7060000}"/>
    <cellStyle name="표준 67 47" xfId="1704" xr:uid="{00000000-0005-0000-0000-0000A8060000}"/>
    <cellStyle name="표준 67 48" xfId="1705" xr:uid="{00000000-0005-0000-0000-0000A9060000}"/>
    <cellStyle name="표준 67 49" xfId="1706" xr:uid="{00000000-0005-0000-0000-0000AA060000}"/>
    <cellStyle name="표준 67 5" xfId="1707" xr:uid="{00000000-0005-0000-0000-0000AB060000}"/>
    <cellStyle name="표준 67 50" xfId="1708" xr:uid="{00000000-0005-0000-0000-0000AC060000}"/>
    <cellStyle name="표준 67 51" xfId="1709" xr:uid="{00000000-0005-0000-0000-0000AD060000}"/>
    <cellStyle name="표준 67 52" xfId="1710" xr:uid="{00000000-0005-0000-0000-0000AE060000}"/>
    <cellStyle name="표준 67 53" xfId="1711" xr:uid="{00000000-0005-0000-0000-0000AF060000}"/>
    <cellStyle name="표준 67 54" xfId="1712" xr:uid="{00000000-0005-0000-0000-0000B0060000}"/>
    <cellStyle name="표준 67 55" xfId="1713" xr:uid="{00000000-0005-0000-0000-0000B1060000}"/>
    <cellStyle name="표준 67 56" xfId="1714" xr:uid="{00000000-0005-0000-0000-0000B2060000}"/>
    <cellStyle name="표준 67 6" xfId="1715" xr:uid="{00000000-0005-0000-0000-0000B3060000}"/>
    <cellStyle name="표준 67 7" xfId="1716" xr:uid="{00000000-0005-0000-0000-0000B4060000}"/>
    <cellStyle name="표준 67 8" xfId="1717" xr:uid="{00000000-0005-0000-0000-0000B5060000}"/>
    <cellStyle name="표준 67 9" xfId="1718" xr:uid="{00000000-0005-0000-0000-0000B6060000}"/>
    <cellStyle name="표준 68 10" xfId="1719" xr:uid="{00000000-0005-0000-0000-0000B7060000}"/>
    <cellStyle name="표준 68 11" xfId="1720" xr:uid="{00000000-0005-0000-0000-0000B8060000}"/>
    <cellStyle name="표준 68 12" xfId="1721" xr:uid="{00000000-0005-0000-0000-0000B9060000}"/>
    <cellStyle name="표준 68 13" xfId="1722" xr:uid="{00000000-0005-0000-0000-0000BA060000}"/>
    <cellStyle name="표준 68 14" xfId="1723" xr:uid="{00000000-0005-0000-0000-0000BB060000}"/>
    <cellStyle name="표준 68 15" xfId="1724" xr:uid="{00000000-0005-0000-0000-0000BC060000}"/>
    <cellStyle name="표준 68 16" xfId="1725" xr:uid="{00000000-0005-0000-0000-0000BD060000}"/>
    <cellStyle name="표준 68 17" xfId="1726" xr:uid="{00000000-0005-0000-0000-0000BE060000}"/>
    <cellStyle name="표준 68 18" xfId="1727" xr:uid="{00000000-0005-0000-0000-0000BF060000}"/>
    <cellStyle name="표준 68 19" xfId="1728" xr:uid="{00000000-0005-0000-0000-0000C0060000}"/>
    <cellStyle name="표준 68 2" xfId="1729" xr:uid="{00000000-0005-0000-0000-0000C1060000}"/>
    <cellStyle name="표준 68 20" xfId="1730" xr:uid="{00000000-0005-0000-0000-0000C2060000}"/>
    <cellStyle name="표준 68 21" xfId="1731" xr:uid="{00000000-0005-0000-0000-0000C3060000}"/>
    <cellStyle name="표준 68 22" xfId="1732" xr:uid="{00000000-0005-0000-0000-0000C4060000}"/>
    <cellStyle name="표준 68 23" xfId="1733" xr:uid="{00000000-0005-0000-0000-0000C5060000}"/>
    <cellStyle name="표준 68 24" xfId="1734" xr:uid="{00000000-0005-0000-0000-0000C6060000}"/>
    <cellStyle name="표준 68 25" xfId="1735" xr:uid="{00000000-0005-0000-0000-0000C7060000}"/>
    <cellStyle name="표준 68 26" xfId="1736" xr:uid="{00000000-0005-0000-0000-0000C8060000}"/>
    <cellStyle name="표준 68 27" xfId="1737" xr:uid="{00000000-0005-0000-0000-0000C9060000}"/>
    <cellStyle name="표준 68 28" xfId="1738" xr:uid="{00000000-0005-0000-0000-0000CA060000}"/>
    <cellStyle name="표준 68 29" xfId="1739" xr:uid="{00000000-0005-0000-0000-0000CB060000}"/>
    <cellStyle name="표준 68 3" xfId="1740" xr:uid="{00000000-0005-0000-0000-0000CC060000}"/>
    <cellStyle name="표준 68 30" xfId="1741" xr:uid="{00000000-0005-0000-0000-0000CD060000}"/>
    <cellStyle name="표준 68 31" xfId="1742" xr:uid="{00000000-0005-0000-0000-0000CE060000}"/>
    <cellStyle name="표준 68 32" xfId="1743" xr:uid="{00000000-0005-0000-0000-0000CF060000}"/>
    <cellStyle name="표준 68 33" xfId="1744" xr:uid="{00000000-0005-0000-0000-0000D0060000}"/>
    <cellStyle name="표준 68 34" xfId="1745" xr:uid="{00000000-0005-0000-0000-0000D1060000}"/>
    <cellStyle name="표준 68 35" xfId="1746" xr:uid="{00000000-0005-0000-0000-0000D2060000}"/>
    <cellStyle name="표준 68 36" xfId="1747" xr:uid="{00000000-0005-0000-0000-0000D3060000}"/>
    <cellStyle name="표준 68 37" xfId="1748" xr:uid="{00000000-0005-0000-0000-0000D4060000}"/>
    <cellStyle name="표준 68 38" xfId="1749" xr:uid="{00000000-0005-0000-0000-0000D5060000}"/>
    <cellStyle name="표준 68 39" xfId="1750" xr:uid="{00000000-0005-0000-0000-0000D6060000}"/>
    <cellStyle name="표준 68 4" xfId="1751" xr:uid="{00000000-0005-0000-0000-0000D7060000}"/>
    <cellStyle name="표준 68 40" xfId="1752" xr:uid="{00000000-0005-0000-0000-0000D8060000}"/>
    <cellStyle name="표준 68 41" xfId="1753" xr:uid="{00000000-0005-0000-0000-0000D9060000}"/>
    <cellStyle name="표준 68 42" xfId="1754" xr:uid="{00000000-0005-0000-0000-0000DA060000}"/>
    <cellStyle name="표준 68 43" xfId="1755" xr:uid="{00000000-0005-0000-0000-0000DB060000}"/>
    <cellStyle name="표준 68 44" xfId="1756" xr:uid="{00000000-0005-0000-0000-0000DC060000}"/>
    <cellStyle name="표준 68 45" xfId="1757" xr:uid="{00000000-0005-0000-0000-0000DD060000}"/>
    <cellStyle name="표준 68 46" xfId="1758" xr:uid="{00000000-0005-0000-0000-0000DE060000}"/>
    <cellStyle name="표준 68 47" xfId="1759" xr:uid="{00000000-0005-0000-0000-0000DF060000}"/>
    <cellStyle name="표준 68 48" xfId="1760" xr:uid="{00000000-0005-0000-0000-0000E0060000}"/>
    <cellStyle name="표준 68 49" xfId="1761" xr:uid="{00000000-0005-0000-0000-0000E1060000}"/>
    <cellStyle name="표준 68 5" xfId="1762" xr:uid="{00000000-0005-0000-0000-0000E2060000}"/>
    <cellStyle name="표준 68 50" xfId="1763" xr:uid="{00000000-0005-0000-0000-0000E3060000}"/>
    <cellStyle name="표준 68 51" xfId="1764" xr:uid="{00000000-0005-0000-0000-0000E4060000}"/>
    <cellStyle name="표준 68 52" xfId="1765" xr:uid="{00000000-0005-0000-0000-0000E5060000}"/>
    <cellStyle name="표준 68 53" xfId="1766" xr:uid="{00000000-0005-0000-0000-0000E6060000}"/>
    <cellStyle name="표준 68 54" xfId="1767" xr:uid="{00000000-0005-0000-0000-0000E7060000}"/>
    <cellStyle name="표준 68 55" xfId="1768" xr:uid="{00000000-0005-0000-0000-0000E8060000}"/>
    <cellStyle name="표준 68 56" xfId="1769" xr:uid="{00000000-0005-0000-0000-0000E9060000}"/>
    <cellStyle name="표준 68 6" xfId="1770" xr:uid="{00000000-0005-0000-0000-0000EA060000}"/>
    <cellStyle name="표준 68 7" xfId="1771" xr:uid="{00000000-0005-0000-0000-0000EB060000}"/>
    <cellStyle name="표준 68 8" xfId="1772" xr:uid="{00000000-0005-0000-0000-0000EC060000}"/>
    <cellStyle name="표준 68 9" xfId="1773" xr:uid="{00000000-0005-0000-0000-0000ED060000}"/>
    <cellStyle name="표준 69 10" xfId="1774" xr:uid="{00000000-0005-0000-0000-0000EE060000}"/>
    <cellStyle name="표준 69 11" xfId="1775" xr:uid="{00000000-0005-0000-0000-0000EF060000}"/>
    <cellStyle name="표준 69 12" xfId="1776" xr:uid="{00000000-0005-0000-0000-0000F0060000}"/>
    <cellStyle name="표준 69 13" xfId="1777" xr:uid="{00000000-0005-0000-0000-0000F1060000}"/>
    <cellStyle name="표준 69 14" xfId="1778" xr:uid="{00000000-0005-0000-0000-0000F2060000}"/>
    <cellStyle name="표준 69 15" xfId="1779" xr:uid="{00000000-0005-0000-0000-0000F3060000}"/>
    <cellStyle name="표준 69 16" xfId="1780" xr:uid="{00000000-0005-0000-0000-0000F4060000}"/>
    <cellStyle name="표준 69 17" xfId="1781" xr:uid="{00000000-0005-0000-0000-0000F5060000}"/>
    <cellStyle name="표준 69 18" xfId="1782" xr:uid="{00000000-0005-0000-0000-0000F6060000}"/>
    <cellStyle name="표준 69 19" xfId="1783" xr:uid="{00000000-0005-0000-0000-0000F7060000}"/>
    <cellStyle name="표준 69 2" xfId="1784" xr:uid="{00000000-0005-0000-0000-0000F8060000}"/>
    <cellStyle name="표준 69 20" xfId="1785" xr:uid="{00000000-0005-0000-0000-0000F9060000}"/>
    <cellStyle name="표준 69 21" xfId="1786" xr:uid="{00000000-0005-0000-0000-0000FA060000}"/>
    <cellStyle name="표준 69 22" xfId="1787" xr:uid="{00000000-0005-0000-0000-0000FB060000}"/>
    <cellStyle name="표준 69 23" xfId="1788" xr:uid="{00000000-0005-0000-0000-0000FC060000}"/>
    <cellStyle name="표준 69 24" xfId="1789" xr:uid="{00000000-0005-0000-0000-0000FD060000}"/>
    <cellStyle name="표준 69 25" xfId="1790" xr:uid="{00000000-0005-0000-0000-0000FE060000}"/>
    <cellStyle name="표준 69 26" xfId="1791" xr:uid="{00000000-0005-0000-0000-0000FF060000}"/>
    <cellStyle name="표준 69 27" xfId="1792" xr:uid="{00000000-0005-0000-0000-000000070000}"/>
    <cellStyle name="표준 69 28" xfId="1793" xr:uid="{00000000-0005-0000-0000-000001070000}"/>
    <cellStyle name="표준 69 29" xfId="1794" xr:uid="{00000000-0005-0000-0000-000002070000}"/>
    <cellStyle name="표준 69 3" xfId="1795" xr:uid="{00000000-0005-0000-0000-000003070000}"/>
    <cellStyle name="표준 69 30" xfId="1796" xr:uid="{00000000-0005-0000-0000-000004070000}"/>
    <cellStyle name="표준 69 31" xfId="1797" xr:uid="{00000000-0005-0000-0000-000005070000}"/>
    <cellStyle name="표준 69 32" xfId="1798" xr:uid="{00000000-0005-0000-0000-000006070000}"/>
    <cellStyle name="표준 69 33" xfId="1799" xr:uid="{00000000-0005-0000-0000-000007070000}"/>
    <cellStyle name="표준 69 34" xfId="1800" xr:uid="{00000000-0005-0000-0000-000008070000}"/>
    <cellStyle name="표준 69 35" xfId="1801" xr:uid="{00000000-0005-0000-0000-000009070000}"/>
    <cellStyle name="표준 69 36" xfId="1802" xr:uid="{00000000-0005-0000-0000-00000A070000}"/>
    <cellStyle name="표준 69 37" xfId="1803" xr:uid="{00000000-0005-0000-0000-00000B070000}"/>
    <cellStyle name="표준 69 38" xfId="1804" xr:uid="{00000000-0005-0000-0000-00000C070000}"/>
    <cellStyle name="표준 69 39" xfId="1805" xr:uid="{00000000-0005-0000-0000-00000D070000}"/>
    <cellStyle name="표준 69 4" xfId="1806" xr:uid="{00000000-0005-0000-0000-00000E070000}"/>
    <cellStyle name="표준 69 40" xfId="1807" xr:uid="{00000000-0005-0000-0000-00000F070000}"/>
    <cellStyle name="표준 69 41" xfId="1808" xr:uid="{00000000-0005-0000-0000-000010070000}"/>
    <cellStyle name="표준 69 42" xfId="1809" xr:uid="{00000000-0005-0000-0000-000011070000}"/>
    <cellStyle name="표준 69 43" xfId="1810" xr:uid="{00000000-0005-0000-0000-000012070000}"/>
    <cellStyle name="표준 69 44" xfId="1811" xr:uid="{00000000-0005-0000-0000-000013070000}"/>
    <cellStyle name="표준 69 45" xfId="1812" xr:uid="{00000000-0005-0000-0000-000014070000}"/>
    <cellStyle name="표준 69 46" xfId="1813" xr:uid="{00000000-0005-0000-0000-000015070000}"/>
    <cellStyle name="표준 69 47" xfId="1814" xr:uid="{00000000-0005-0000-0000-000016070000}"/>
    <cellStyle name="표준 69 48" xfId="1815" xr:uid="{00000000-0005-0000-0000-000017070000}"/>
    <cellStyle name="표준 69 49" xfId="1816" xr:uid="{00000000-0005-0000-0000-000018070000}"/>
    <cellStyle name="표준 69 5" xfId="1817" xr:uid="{00000000-0005-0000-0000-000019070000}"/>
    <cellStyle name="표준 69 50" xfId="1818" xr:uid="{00000000-0005-0000-0000-00001A070000}"/>
    <cellStyle name="표준 69 51" xfId="1819" xr:uid="{00000000-0005-0000-0000-00001B070000}"/>
    <cellStyle name="표준 69 52" xfId="1820" xr:uid="{00000000-0005-0000-0000-00001C070000}"/>
    <cellStyle name="표준 69 53" xfId="1821" xr:uid="{00000000-0005-0000-0000-00001D070000}"/>
    <cellStyle name="표준 69 54" xfId="1822" xr:uid="{00000000-0005-0000-0000-00001E070000}"/>
    <cellStyle name="표준 69 55" xfId="1823" xr:uid="{00000000-0005-0000-0000-00001F070000}"/>
    <cellStyle name="표준 69 56" xfId="1824" xr:uid="{00000000-0005-0000-0000-000020070000}"/>
    <cellStyle name="표준 69 6" xfId="1825" xr:uid="{00000000-0005-0000-0000-000021070000}"/>
    <cellStyle name="표준 69 7" xfId="1826" xr:uid="{00000000-0005-0000-0000-000022070000}"/>
    <cellStyle name="표준 69 8" xfId="1827" xr:uid="{00000000-0005-0000-0000-000023070000}"/>
    <cellStyle name="표준 69 9" xfId="1828" xr:uid="{00000000-0005-0000-0000-000024070000}"/>
    <cellStyle name="표준 7" xfId="1829" xr:uid="{00000000-0005-0000-0000-000025070000}"/>
    <cellStyle name="표준 70 10" xfId="1830" xr:uid="{00000000-0005-0000-0000-000026070000}"/>
    <cellStyle name="표준 70 11" xfId="1831" xr:uid="{00000000-0005-0000-0000-000027070000}"/>
    <cellStyle name="표준 70 12" xfId="1832" xr:uid="{00000000-0005-0000-0000-000028070000}"/>
    <cellStyle name="표준 70 13" xfId="1833" xr:uid="{00000000-0005-0000-0000-000029070000}"/>
    <cellStyle name="표준 70 14" xfId="1834" xr:uid="{00000000-0005-0000-0000-00002A070000}"/>
    <cellStyle name="표준 70 15" xfId="1835" xr:uid="{00000000-0005-0000-0000-00002B070000}"/>
    <cellStyle name="표준 70 16" xfId="1836" xr:uid="{00000000-0005-0000-0000-00002C070000}"/>
    <cellStyle name="표준 70 17" xfId="1837" xr:uid="{00000000-0005-0000-0000-00002D070000}"/>
    <cellStyle name="표준 70 18" xfId="1838" xr:uid="{00000000-0005-0000-0000-00002E070000}"/>
    <cellStyle name="표준 70 19" xfId="1839" xr:uid="{00000000-0005-0000-0000-00002F070000}"/>
    <cellStyle name="표준 70 2" xfId="1840" xr:uid="{00000000-0005-0000-0000-000030070000}"/>
    <cellStyle name="표준 70 20" xfId="1841" xr:uid="{00000000-0005-0000-0000-000031070000}"/>
    <cellStyle name="표준 70 21" xfId="1842" xr:uid="{00000000-0005-0000-0000-000032070000}"/>
    <cellStyle name="표준 70 22" xfId="1843" xr:uid="{00000000-0005-0000-0000-000033070000}"/>
    <cellStyle name="표준 70 23" xfId="1844" xr:uid="{00000000-0005-0000-0000-000034070000}"/>
    <cellStyle name="표준 70 24" xfId="1845" xr:uid="{00000000-0005-0000-0000-000035070000}"/>
    <cellStyle name="표준 70 25" xfId="1846" xr:uid="{00000000-0005-0000-0000-000036070000}"/>
    <cellStyle name="표준 70 26" xfId="1847" xr:uid="{00000000-0005-0000-0000-000037070000}"/>
    <cellStyle name="표준 70 27" xfId="1848" xr:uid="{00000000-0005-0000-0000-000038070000}"/>
    <cellStyle name="표준 70 28" xfId="1849" xr:uid="{00000000-0005-0000-0000-000039070000}"/>
    <cellStyle name="표준 70 29" xfId="1850" xr:uid="{00000000-0005-0000-0000-00003A070000}"/>
    <cellStyle name="표준 70 3" xfId="1851" xr:uid="{00000000-0005-0000-0000-00003B070000}"/>
    <cellStyle name="표준 70 30" xfId="1852" xr:uid="{00000000-0005-0000-0000-00003C070000}"/>
    <cellStyle name="표준 70 31" xfId="1853" xr:uid="{00000000-0005-0000-0000-00003D070000}"/>
    <cellStyle name="표준 70 32" xfId="1854" xr:uid="{00000000-0005-0000-0000-00003E070000}"/>
    <cellStyle name="표준 70 33" xfId="1855" xr:uid="{00000000-0005-0000-0000-00003F070000}"/>
    <cellStyle name="표준 70 34" xfId="1856" xr:uid="{00000000-0005-0000-0000-000040070000}"/>
    <cellStyle name="표준 70 35" xfId="1857" xr:uid="{00000000-0005-0000-0000-000041070000}"/>
    <cellStyle name="표준 70 36" xfId="1858" xr:uid="{00000000-0005-0000-0000-000042070000}"/>
    <cellStyle name="표준 70 37" xfId="1859" xr:uid="{00000000-0005-0000-0000-000043070000}"/>
    <cellStyle name="표준 70 38" xfId="1860" xr:uid="{00000000-0005-0000-0000-000044070000}"/>
    <cellStyle name="표준 70 39" xfId="1861" xr:uid="{00000000-0005-0000-0000-000045070000}"/>
    <cellStyle name="표준 70 4" xfId="1862" xr:uid="{00000000-0005-0000-0000-000046070000}"/>
    <cellStyle name="표준 70 40" xfId="1863" xr:uid="{00000000-0005-0000-0000-000047070000}"/>
    <cellStyle name="표준 70 41" xfId="1864" xr:uid="{00000000-0005-0000-0000-000048070000}"/>
    <cellStyle name="표준 70 42" xfId="1865" xr:uid="{00000000-0005-0000-0000-000049070000}"/>
    <cellStyle name="표준 70 43" xfId="1866" xr:uid="{00000000-0005-0000-0000-00004A070000}"/>
    <cellStyle name="표준 70 44" xfId="1867" xr:uid="{00000000-0005-0000-0000-00004B070000}"/>
    <cellStyle name="표준 70 45" xfId="1868" xr:uid="{00000000-0005-0000-0000-00004C070000}"/>
    <cellStyle name="표준 70 46" xfId="1869" xr:uid="{00000000-0005-0000-0000-00004D070000}"/>
    <cellStyle name="표준 70 47" xfId="1870" xr:uid="{00000000-0005-0000-0000-00004E070000}"/>
    <cellStyle name="표준 70 48" xfId="1871" xr:uid="{00000000-0005-0000-0000-00004F070000}"/>
    <cellStyle name="표준 70 49" xfId="1872" xr:uid="{00000000-0005-0000-0000-000050070000}"/>
    <cellStyle name="표준 70 5" xfId="1873" xr:uid="{00000000-0005-0000-0000-000051070000}"/>
    <cellStyle name="표준 70 50" xfId="1874" xr:uid="{00000000-0005-0000-0000-000052070000}"/>
    <cellStyle name="표준 70 51" xfId="1875" xr:uid="{00000000-0005-0000-0000-000053070000}"/>
    <cellStyle name="표준 70 52" xfId="1876" xr:uid="{00000000-0005-0000-0000-000054070000}"/>
    <cellStyle name="표준 70 53" xfId="1877" xr:uid="{00000000-0005-0000-0000-000055070000}"/>
    <cellStyle name="표준 70 54" xfId="1878" xr:uid="{00000000-0005-0000-0000-000056070000}"/>
    <cellStyle name="표준 70 55" xfId="1879" xr:uid="{00000000-0005-0000-0000-000057070000}"/>
    <cellStyle name="표준 70 56" xfId="1880" xr:uid="{00000000-0005-0000-0000-000058070000}"/>
    <cellStyle name="표준 70 6" xfId="1881" xr:uid="{00000000-0005-0000-0000-000059070000}"/>
    <cellStyle name="표준 70 7" xfId="1882" xr:uid="{00000000-0005-0000-0000-00005A070000}"/>
    <cellStyle name="표준 70 8" xfId="1883" xr:uid="{00000000-0005-0000-0000-00005B070000}"/>
    <cellStyle name="표준 70 9" xfId="1884" xr:uid="{00000000-0005-0000-0000-00005C070000}"/>
    <cellStyle name="표준 71 10" xfId="1885" xr:uid="{00000000-0005-0000-0000-00005D070000}"/>
    <cellStyle name="표준 71 11" xfId="1886" xr:uid="{00000000-0005-0000-0000-00005E070000}"/>
    <cellStyle name="표준 71 12" xfId="1887" xr:uid="{00000000-0005-0000-0000-00005F070000}"/>
    <cellStyle name="표준 71 13" xfId="1888" xr:uid="{00000000-0005-0000-0000-000060070000}"/>
    <cellStyle name="표준 71 14" xfId="1889" xr:uid="{00000000-0005-0000-0000-000061070000}"/>
    <cellStyle name="표준 71 15" xfId="1890" xr:uid="{00000000-0005-0000-0000-000062070000}"/>
    <cellStyle name="표준 71 16" xfId="1891" xr:uid="{00000000-0005-0000-0000-000063070000}"/>
    <cellStyle name="표준 71 17" xfId="1892" xr:uid="{00000000-0005-0000-0000-000064070000}"/>
    <cellStyle name="표준 71 18" xfId="1893" xr:uid="{00000000-0005-0000-0000-000065070000}"/>
    <cellStyle name="표준 71 19" xfId="1894" xr:uid="{00000000-0005-0000-0000-000066070000}"/>
    <cellStyle name="표준 71 2" xfId="1895" xr:uid="{00000000-0005-0000-0000-000067070000}"/>
    <cellStyle name="표준 71 20" xfId="1896" xr:uid="{00000000-0005-0000-0000-000068070000}"/>
    <cellStyle name="표준 71 21" xfId="1897" xr:uid="{00000000-0005-0000-0000-000069070000}"/>
    <cellStyle name="표준 71 22" xfId="1898" xr:uid="{00000000-0005-0000-0000-00006A070000}"/>
    <cellStyle name="표준 71 23" xfId="1899" xr:uid="{00000000-0005-0000-0000-00006B070000}"/>
    <cellStyle name="표준 71 24" xfId="1900" xr:uid="{00000000-0005-0000-0000-00006C070000}"/>
    <cellStyle name="표준 71 25" xfId="1901" xr:uid="{00000000-0005-0000-0000-00006D070000}"/>
    <cellStyle name="표준 71 26" xfId="1902" xr:uid="{00000000-0005-0000-0000-00006E070000}"/>
    <cellStyle name="표준 71 27" xfId="1903" xr:uid="{00000000-0005-0000-0000-00006F070000}"/>
    <cellStyle name="표준 71 28" xfId="1904" xr:uid="{00000000-0005-0000-0000-000070070000}"/>
    <cellStyle name="표준 71 29" xfId="1905" xr:uid="{00000000-0005-0000-0000-000071070000}"/>
    <cellStyle name="표준 71 3" xfId="1906" xr:uid="{00000000-0005-0000-0000-000072070000}"/>
    <cellStyle name="표준 71 30" xfId="1907" xr:uid="{00000000-0005-0000-0000-000073070000}"/>
    <cellStyle name="표준 71 31" xfId="1908" xr:uid="{00000000-0005-0000-0000-000074070000}"/>
    <cellStyle name="표준 71 32" xfId="1909" xr:uid="{00000000-0005-0000-0000-000075070000}"/>
    <cellStyle name="표준 71 33" xfId="1910" xr:uid="{00000000-0005-0000-0000-000076070000}"/>
    <cellStyle name="표준 71 34" xfId="1911" xr:uid="{00000000-0005-0000-0000-000077070000}"/>
    <cellStyle name="표준 71 35" xfId="1912" xr:uid="{00000000-0005-0000-0000-000078070000}"/>
    <cellStyle name="표준 71 36" xfId="1913" xr:uid="{00000000-0005-0000-0000-000079070000}"/>
    <cellStyle name="표준 71 37" xfId="1914" xr:uid="{00000000-0005-0000-0000-00007A070000}"/>
    <cellStyle name="표준 71 38" xfId="1915" xr:uid="{00000000-0005-0000-0000-00007B070000}"/>
    <cellStyle name="표준 71 39" xfId="1916" xr:uid="{00000000-0005-0000-0000-00007C070000}"/>
    <cellStyle name="표준 71 4" xfId="1917" xr:uid="{00000000-0005-0000-0000-00007D070000}"/>
    <cellStyle name="표준 71 40" xfId="1918" xr:uid="{00000000-0005-0000-0000-00007E070000}"/>
    <cellStyle name="표준 71 41" xfId="1919" xr:uid="{00000000-0005-0000-0000-00007F070000}"/>
    <cellStyle name="표준 71 42" xfId="1920" xr:uid="{00000000-0005-0000-0000-000080070000}"/>
    <cellStyle name="표준 71 43" xfId="1921" xr:uid="{00000000-0005-0000-0000-000081070000}"/>
    <cellStyle name="표준 71 44" xfId="1922" xr:uid="{00000000-0005-0000-0000-000082070000}"/>
    <cellStyle name="표준 71 45" xfId="1923" xr:uid="{00000000-0005-0000-0000-000083070000}"/>
    <cellStyle name="표준 71 46" xfId="1924" xr:uid="{00000000-0005-0000-0000-000084070000}"/>
    <cellStyle name="표준 71 47" xfId="1925" xr:uid="{00000000-0005-0000-0000-000085070000}"/>
    <cellStyle name="표준 71 48" xfId="1926" xr:uid="{00000000-0005-0000-0000-000086070000}"/>
    <cellStyle name="표준 71 49" xfId="1927" xr:uid="{00000000-0005-0000-0000-000087070000}"/>
    <cellStyle name="표준 71 5" xfId="1928" xr:uid="{00000000-0005-0000-0000-000088070000}"/>
    <cellStyle name="표준 71 50" xfId="1929" xr:uid="{00000000-0005-0000-0000-000089070000}"/>
    <cellStyle name="표준 71 51" xfId="1930" xr:uid="{00000000-0005-0000-0000-00008A070000}"/>
    <cellStyle name="표준 71 52" xfId="1931" xr:uid="{00000000-0005-0000-0000-00008B070000}"/>
    <cellStyle name="표준 71 53" xfId="1932" xr:uid="{00000000-0005-0000-0000-00008C070000}"/>
    <cellStyle name="표준 71 54" xfId="1933" xr:uid="{00000000-0005-0000-0000-00008D070000}"/>
    <cellStyle name="표준 71 55" xfId="1934" xr:uid="{00000000-0005-0000-0000-00008E070000}"/>
    <cellStyle name="표준 71 56" xfId="1935" xr:uid="{00000000-0005-0000-0000-00008F070000}"/>
    <cellStyle name="표준 71 6" xfId="1936" xr:uid="{00000000-0005-0000-0000-000090070000}"/>
    <cellStyle name="표준 71 7" xfId="1937" xr:uid="{00000000-0005-0000-0000-000091070000}"/>
    <cellStyle name="표준 71 8" xfId="1938" xr:uid="{00000000-0005-0000-0000-000092070000}"/>
    <cellStyle name="표준 71 9" xfId="1939" xr:uid="{00000000-0005-0000-0000-000093070000}"/>
    <cellStyle name="표준 72 10" xfId="1940" xr:uid="{00000000-0005-0000-0000-000094070000}"/>
    <cellStyle name="표준 72 11" xfId="1941" xr:uid="{00000000-0005-0000-0000-000095070000}"/>
    <cellStyle name="표준 72 12" xfId="1942" xr:uid="{00000000-0005-0000-0000-000096070000}"/>
    <cellStyle name="표준 72 13" xfId="1943" xr:uid="{00000000-0005-0000-0000-000097070000}"/>
    <cellStyle name="표준 72 14" xfId="1944" xr:uid="{00000000-0005-0000-0000-000098070000}"/>
    <cellStyle name="표준 72 15" xfId="1945" xr:uid="{00000000-0005-0000-0000-000099070000}"/>
    <cellStyle name="표준 72 16" xfId="1946" xr:uid="{00000000-0005-0000-0000-00009A070000}"/>
    <cellStyle name="표준 72 17" xfId="1947" xr:uid="{00000000-0005-0000-0000-00009B070000}"/>
    <cellStyle name="표준 72 18" xfId="1948" xr:uid="{00000000-0005-0000-0000-00009C070000}"/>
    <cellStyle name="표준 72 19" xfId="1949" xr:uid="{00000000-0005-0000-0000-00009D070000}"/>
    <cellStyle name="표준 72 2" xfId="1950" xr:uid="{00000000-0005-0000-0000-00009E070000}"/>
    <cellStyle name="표준 72 20" xfId="1951" xr:uid="{00000000-0005-0000-0000-00009F070000}"/>
    <cellStyle name="표준 72 21" xfId="1952" xr:uid="{00000000-0005-0000-0000-0000A0070000}"/>
    <cellStyle name="표준 72 22" xfId="1953" xr:uid="{00000000-0005-0000-0000-0000A1070000}"/>
    <cellStyle name="표준 72 23" xfId="1954" xr:uid="{00000000-0005-0000-0000-0000A2070000}"/>
    <cellStyle name="표준 72 24" xfId="1955" xr:uid="{00000000-0005-0000-0000-0000A3070000}"/>
    <cellStyle name="표준 72 25" xfId="1956" xr:uid="{00000000-0005-0000-0000-0000A4070000}"/>
    <cellStyle name="표준 72 26" xfId="1957" xr:uid="{00000000-0005-0000-0000-0000A5070000}"/>
    <cellStyle name="표준 72 27" xfId="1958" xr:uid="{00000000-0005-0000-0000-0000A6070000}"/>
    <cellStyle name="표준 72 28" xfId="1959" xr:uid="{00000000-0005-0000-0000-0000A7070000}"/>
    <cellStyle name="표준 72 29" xfId="1960" xr:uid="{00000000-0005-0000-0000-0000A8070000}"/>
    <cellStyle name="표준 72 3" xfId="1961" xr:uid="{00000000-0005-0000-0000-0000A9070000}"/>
    <cellStyle name="표준 72 30" xfId="1962" xr:uid="{00000000-0005-0000-0000-0000AA070000}"/>
    <cellStyle name="표준 72 31" xfId="1963" xr:uid="{00000000-0005-0000-0000-0000AB070000}"/>
    <cellStyle name="표준 72 32" xfId="1964" xr:uid="{00000000-0005-0000-0000-0000AC070000}"/>
    <cellStyle name="표준 72 33" xfId="1965" xr:uid="{00000000-0005-0000-0000-0000AD070000}"/>
    <cellStyle name="표준 72 34" xfId="1966" xr:uid="{00000000-0005-0000-0000-0000AE070000}"/>
    <cellStyle name="표준 72 35" xfId="1967" xr:uid="{00000000-0005-0000-0000-0000AF070000}"/>
    <cellStyle name="표준 72 36" xfId="1968" xr:uid="{00000000-0005-0000-0000-0000B0070000}"/>
    <cellStyle name="표준 72 37" xfId="1969" xr:uid="{00000000-0005-0000-0000-0000B1070000}"/>
    <cellStyle name="표준 72 38" xfId="1970" xr:uid="{00000000-0005-0000-0000-0000B2070000}"/>
    <cellStyle name="표준 72 39" xfId="1971" xr:uid="{00000000-0005-0000-0000-0000B3070000}"/>
    <cellStyle name="표준 72 4" xfId="1972" xr:uid="{00000000-0005-0000-0000-0000B4070000}"/>
    <cellStyle name="표준 72 40" xfId="1973" xr:uid="{00000000-0005-0000-0000-0000B5070000}"/>
    <cellStyle name="표준 72 41" xfId="1974" xr:uid="{00000000-0005-0000-0000-0000B6070000}"/>
    <cellStyle name="표준 72 42" xfId="1975" xr:uid="{00000000-0005-0000-0000-0000B7070000}"/>
    <cellStyle name="표준 72 43" xfId="1976" xr:uid="{00000000-0005-0000-0000-0000B8070000}"/>
    <cellStyle name="표준 72 44" xfId="1977" xr:uid="{00000000-0005-0000-0000-0000B9070000}"/>
    <cellStyle name="표준 72 45" xfId="1978" xr:uid="{00000000-0005-0000-0000-0000BA070000}"/>
    <cellStyle name="표준 72 46" xfId="1979" xr:uid="{00000000-0005-0000-0000-0000BB070000}"/>
    <cellStyle name="표준 72 47" xfId="1980" xr:uid="{00000000-0005-0000-0000-0000BC070000}"/>
    <cellStyle name="표준 72 48" xfId="1981" xr:uid="{00000000-0005-0000-0000-0000BD070000}"/>
    <cellStyle name="표준 72 49" xfId="1982" xr:uid="{00000000-0005-0000-0000-0000BE070000}"/>
    <cellStyle name="표준 72 5" xfId="1983" xr:uid="{00000000-0005-0000-0000-0000BF070000}"/>
    <cellStyle name="표준 72 50" xfId="1984" xr:uid="{00000000-0005-0000-0000-0000C0070000}"/>
    <cellStyle name="표준 72 51" xfId="1985" xr:uid="{00000000-0005-0000-0000-0000C1070000}"/>
    <cellStyle name="표준 72 52" xfId="1986" xr:uid="{00000000-0005-0000-0000-0000C2070000}"/>
    <cellStyle name="표준 72 53" xfId="1987" xr:uid="{00000000-0005-0000-0000-0000C3070000}"/>
    <cellStyle name="표준 72 54" xfId="1988" xr:uid="{00000000-0005-0000-0000-0000C4070000}"/>
    <cellStyle name="표준 72 55" xfId="1989" xr:uid="{00000000-0005-0000-0000-0000C5070000}"/>
    <cellStyle name="표준 72 56" xfId="1990" xr:uid="{00000000-0005-0000-0000-0000C6070000}"/>
    <cellStyle name="표준 72 6" xfId="1991" xr:uid="{00000000-0005-0000-0000-0000C7070000}"/>
    <cellStyle name="표준 72 7" xfId="1992" xr:uid="{00000000-0005-0000-0000-0000C8070000}"/>
    <cellStyle name="표준 72 8" xfId="1993" xr:uid="{00000000-0005-0000-0000-0000C9070000}"/>
    <cellStyle name="표준 72 9" xfId="1994" xr:uid="{00000000-0005-0000-0000-0000CA070000}"/>
    <cellStyle name="표준 73 10" xfId="1995" xr:uid="{00000000-0005-0000-0000-0000CB070000}"/>
    <cellStyle name="표준 73 11" xfId="1996" xr:uid="{00000000-0005-0000-0000-0000CC070000}"/>
    <cellStyle name="표준 73 12" xfId="1997" xr:uid="{00000000-0005-0000-0000-0000CD070000}"/>
    <cellStyle name="표준 73 13" xfId="1998" xr:uid="{00000000-0005-0000-0000-0000CE070000}"/>
    <cellStyle name="표준 73 14" xfId="1999" xr:uid="{00000000-0005-0000-0000-0000CF070000}"/>
    <cellStyle name="표준 73 15" xfId="2000" xr:uid="{00000000-0005-0000-0000-0000D0070000}"/>
    <cellStyle name="표준 73 16" xfId="2001" xr:uid="{00000000-0005-0000-0000-0000D1070000}"/>
    <cellStyle name="표준 73 17" xfId="2002" xr:uid="{00000000-0005-0000-0000-0000D2070000}"/>
    <cellStyle name="표준 73 18" xfId="2003" xr:uid="{00000000-0005-0000-0000-0000D3070000}"/>
    <cellStyle name="표준 73 19" xfId="2004" xr:uid="{00000000-0005-0000-0000-0000D4070000}"/>
    <cellStyle name="표준 73 2" xfId="2005" xr:uid="{00000000-0005-0000-0000-0000D5070000}"/>
    <cellStyle name="표준 73 20" xfId="2006" xr:uid="{00000000-0005-0000-0000-0000D6070000}"/>
    <cellStyle name="표준 73 21" xfId="2007" xr:uid="{00000000-0005-0000-0000-0000D7070000}"/>
    <cellStyle name="표준 73 22" xfId="2008" xr:uid="{00000000-0005-0000-0000-0000D8070000}"/>
    <cellStyle name="표준 73 23" xfId="2009" xr:uid="{00000000-0005-0000-0000-0000D9070000}"/>
    <cellStyle name="표준 73 24" xfId="2010" xr:uid="{00000000-0005-0000-0000-0000DA070000}"/>
    <cellStyle name="표준 73 25" xfId="2011" xr:uid="{00000000-0005-0000-0000-0000DB070000}"/>
    <cellStyle name="표준 73 26" xfId="2012" xr:uid="{00000000-0005-0000-0000-0000DC070000}"/>
    <cellStyle name="표준 73 27" xfId="2013" xr:uid="{00000000-0005-0000-0000-0000DD070000}"/>
    <cellStyle name="표준 73 28" xfId="2014" xr:uid="{00000000-0005-0000-0000-0000DE070000}"/>
    <cellStyle name="표준 73 29" xfId="2015" xr:uid="{00000000-0005-0000-0000-0000DF070000}"/>
    <cellStyle name="표준 73 3" xfId="2016" xr:uid="{00000000-0005-0000-0000-0000E0070000}"/>
    <cellStyle name="표준 73 30" xfId="2017" xr:uid="{00000000-0005-0000-0000-0000E1070000}"/>
    <cellStyle name="표준 73 31" xfId="2018" xr:uid="{00000000-0005-0000-0000-0000E2070000}"/>
    <cellStyle name="표준 73 32" xfId="2019" xr:uid="{00000000-0005-0000-0000-0000E3070000}"/>
    <cellStyle name="표준 73 33" xfId="2020" xr:uid="{00000000-0005-0000-0000-0000E4070000}"/>
    <cellStyle name="표준 73 34" xfId="2021" xr:uid="{00000000-0005-0000-0000-0000E5070000}"/>
    <cellStyle name="표준 73 35" xfId="2022" xr:uid="{00000000-0005-0000-0000-0000E6070000}"/>
    <cellStyle name="표준 73 36" xfId="2023" xr:uid="{00000000-0005-0000-0000-0000E7070000}"/>
    <cellStyle name="표준 73 37" xfId="2024" xr:uid="{00000000-0005-0000-0000-0000E8070000}"/>
    <cellStyle name="표준 73 38" xfId="2025" xr:uid="{00000000-0005-0000-0000-0000E9070000}"/>
    <cellStyle name="표준 73 39" xfId="2026" xr:uid="{00000000-0005-0000-0000-0000EA070000}"/>
    <cellStyle name="표준 73 4" xfId="2027" xr:uid="{00000000-0005-0000-0000-0000EB070000}"/>
    <cellStyle name="표준 73 40" xfId="2028" xr:uid="{00000000-0005-0000-0000-0000EC070000}"/>
    <cellStyle name="표준 73 41" xfId="2029" xr:uid="{00000000-0005-0000-0000-0000ED070000}"/>
    <cellStyle name="표준 73 42" xfId="2030" xr:uid="{00000000-0005-0000-0000-0000EE070000}"/>
    <cellStyle name="표준 73 43" xfId="2031" xr:uid="{00000000-0005-0000-0000-0000EF070000}"/>
    <cellStyle name="표준 73 44" xfId="2032" xr:uid="{00000000-0005-0000-0000-0000F0070000}"/>
    <cellStyle name="표준 73 45" xfId="2033" xr:uid="{00000000-0005-0000-0000-0000F1070000}"/>
    <cellStyle name="표준 73 46" xfId="2034" xr:uid="{00000000-0005-0000-0000-0000F2070000}"/>
    <cellStyle name="표준 73 47" xfId="2035" xr:uid="{00000000-0005-0000-0000-0000F3070000}"/>
    <cellStyle name="표준 73 48" xfId="2036" xr:uid="{00000000-0005-0000-0000-0000F4070000}"/>
    <cellStyle name="표준 73 49" xfId="2037" xr:uid="{00000000-0005-0000-0000-0000F5070000}"/>
    <cellStyle name="표준 73 5" xfId="2038" xr:uid="{00000000-0005-0000-0000-0000F6070000}"/>
    <cellStyle name="표준 73 50" xfId="2039" xr:uid="{00000000-0005-0000-0000-0000F7070000}"/>
    <cellStyle name="표준 73 51" xfId="2040" xr:uid="{00000000-0005-0000-0000-0000F8070000}"/>
    <cellStyle name="표준 73 52" xfId="2041" xr:uid="{00000000-0005-0000-0000-0000F9070000}"/>
    <cellStyle name="표준 73 53" xfId="2042" xr:uid="{00000000-0005-0000-0000-0000FA070000}"/>
    <cellStyle name="표준 73 54" xfId="2043" xr:uid="{00000000-0005-0000-0000-0000FB070000}"/>
    <cellStyle name="표준 73 55" xfId="2044" xr:uid="{00000000-0005-0000-0000-0000FC070000}"/>
    <cellStyle name="표준 73 56" xfId="2045" xr:uid="{00000000-0005-0000-0000-0000FD070000}"/>
    <cellStyle name="표준 73 6" xfId="2046" xr:uid="{00000000-0005-0000-0000-0000FE070000}"/>
    <cellStyle name="표준 73 7" xfId="2047" xr:uid="{00000000-0005-0000-0000-0000FF070000}"/>
    <cellStyle name="표준 73 8" xfId="2048" xr:uid="{00000000-0005-0000-0000-000000080000}"/>
    <cellStyle name="표준 73 9" xfId="2049" xr:uid="{00000000-0005-0000-0000-000001080000}"/>
    <cellStyle name="표준 74 10" xfId="2050" xr:uid="{00000000-0005-0000-0000-000002080000}"/>
    <cellStyle name="표준 74 11" xfId="2051" xr:uid="{00000000-0005-0000-0000-000003080000}"/>
    <cellStyle name="표준 74 12" xfId="2052" xr:uid="{00000000-0005-0000-0000-000004080000}"/>
    <cellStyle name="표준 74 13" xfId="2053" xr:uid="{00000000-0005-0000-0000-000005080000}"/>
    <cellStyle name="표준 74 14" xfId="2054" xr:uid="{00000000-0005-0000-0000-000006080000}"/>
    <cellStyle name="표준 74 15" xfId="2055" xr:uid="{00000000-0005-0000-0000-000007080000}"/>
    <cellStyle name="표준 74 16" xfId="2056" xr:uid="{00000000-0005-0000-0000-000008080000}"/>
    <cellStyle name="표준 74 17" xfId="2057" xr:uid="{00000000-0005-0000-0000-000009080000}"/>
    <cellStyle name="표준 74 18" xfId="2058" xr:uid="{00000000-0005-0000-0000-00000A080000}"/>
    <cellStyle name="표준 74 19" xfId="2059" xr:uid="{00000000-0005-0000-0000-00000B080000}"/>
    <cellStyle name="표준 74 2" xfId="2060" xr:uid="{00000000-0005-0000-0000-00000C080000}"/>
    <cellStyle name="표준 74 20" xfId="2061" xr:uid="{00000000-0005-0000-0000-00000D080000}"/>
    <cellStyle name="표준 74 21" xfId="2062" xr:uid="{00000000-0005-0000-0000-00000E080000}"/>
    <cellStyle name="표준 74 22" xfId="2063" xr:uid="{00000000-0005-0000-0000-00000F080000}"/>
    <cellStyle name="표준 74 23" xfId="2064" xr:uid="{00000000-0005-0000-0000-000010080000}"/>
    <cellStyle name="표준 74 24" xfId="2065" xr:uid="{00000000-0005-0000-0000-000011080000}"/>
    <cellStyle name="표준 74 25" xfId="2066" xr:uid="{00000000-0005-0000-0000-000012080000}"/>
    <cellStyle name="표준 74 26" xfId="2067" xr:uid="{00000000-0005-0000-0000-000013080000}"/>
    <cellStyle name="표준 74 27" xfId="2068" xr:uid="{00000000-0005-0000-0000-000014080000}"/>
    <cellStyle name="표준 74 28" xfId="2069" xr:uid="{00000000-0005-0000-0000-000015080000}"/>
    <cellStyle name="표준 74 29" xfId="2070" xr:uid="{00000000-0005-0000-0000-000016080000}"/>
    <cellStyle name="표준 74 3" xfId="2071" xr:uid="{00000000-0005-0000-0000-000017080000}"/>
    <cellStyle name="표준 74 30" xfId="2072" xr:uid="{00000000-0005-0000-0000-000018080000}"/>
    <cellStyle name="표준 74 31" xfId="2073" xr:uid="{00000000-0005-0000-0000-000019080000}"/>
    <cellStyle name="표준 74 32" xfId="2074" xr:uid="{00000000-0005-0000-0000-00001A080000}"/>
    <cellStyle name="표준 74 33" xfId="2075" xr:uid="{00000000-0005-0000-0000-00001B080000}"/>
    <cellStyle name="표준 74 34" xfId="2076" xr:uid="{00000000-0005-0000-0000-00001C080000}"/>
    <cellStyle name="표준 74 35" xfId="2077" xr:uid="{00000000-0005-0000-0000-00001D080000}"/>
    <cellStyle name="표준 74 36" xfId="2078" xr:uid="{00000000-0005-0000-0000-00001E080000}"/>
    <cellStyle name="표준 74 37" xfId="2079" xr:uid="{00000000-0005-0000-0000-00001F080000}"/>
    <cellStyle name="표준 74 38" xfId="2080" xr:uid="{00000000-0005-0000-0000-000020080000}"/>
    <cellStyle name="표준 74 39" xfId="2081" xr:uid="{00000000-0005-0000-0000-000021080000}"/>
    <cellStyle name="표준 74 4" xfId="2082" xr:uid="{00000000-0005-0000-0000-000022080000}"/>
    <cellStyle name="표준 74 40" xfId="2083" xr:uid="{00000000-0005-0000-0000-000023080000}"/>
    <cellStyle name="표준 74 41" xfId="2084" xr:uid="{00000000-0005-0000-0000-000024080000}"/>
    <cellStyle name="표준 74 42" xfId="2085" xr:uid="{00000000-0005-0000-0000-000025080000}"/>
    <cellStyle name="표준 74 43" xfId="2086" xr:uid="{00000000-0005-0000-0000-000026080000}"/>
    <cellStyle name="표준 74 44" xfId="2087" xr:uid="{00000000-0005-0000-0000-000027080000}"/>
    <cellStyle name="표준 74 45" xfId="2088" xr:uid="{00000000-0005-0000-0000-000028080000}"/>
    <cellStyle name="표준 74 46" xfId="2089" xr:uid="{00000000-0005-0000-0000-000029080000}"/>
    <cellStyle name="표준 74 47" xfId="2090" xr:uid="{00000000-0005-0000-0000-00002A080000}"/>
    <cellStyle name="표준 74 48" xfId="2091" xr:uid="{00000000-0005-0000-0000-00002B080000}"/>
    <cellStyle name="표준 74 49" xfId="2092" xr:uid="{00000000-0005-0000-0000-00002C080000}"/>
    <cellStyle name="표준 74 5" xfId="2093" xr:uid="{00000000-0005-0000-0000-00002D080000}"/>
    <cellStyle name="표준 74 50" xfId="2094" xr:uid="{00000000-0005-0000-0000-00002E080000}"/>
    <cellStyle name="표준 74 51" xfId="2095" xr:uid="{00000000-0005-0000-0000-00002F080000}"/>
    <cellStyle name="표준 74 52" xfId="2096" xr:uid="{00000000-0005-0000-0000-000030080000}"/>
    <cellStyle name="표준 74 53" xfId="2097" xr:uid="{00000000-0005-0000-0000-000031080000}"/>
    <cellStyle name="표준 74 54" xfId="2098" xr:uid="{00000000-0005-0000-0000-000032080000}"/>
    <cellStyle name="표준 74 55" xfId="2099" xr:uid="{00000000-0005-0000-0000-000033080000}"/>
    <cellStyle name="표준 74 56" xfId="2100" xr:uid="{00000000-0005-0000-0000-000034080000}"/>
    <cellStyle name="표준 74 6" xfId="2101" xr:uid="{00000000-0005-0000-0000-000035080000}"/>
    <cellStyle name="표준 74 7" xfId="2102" xr:uid="{00000000-0005-0000-0000-000036080000}"/>
    <cellStyle name="표준 74 8" xfId="2103" xr:uid="{00000000-0005-0000-0000-000037080000}"/>
    <cellStyle name="표준 74 9" xfId="2104" xr:uid="{00000000-0005-0000-0000-000038080000}"/>
    <cellStyle name="표준 75 10" xfId="2105" xr:uid="{00000000-0005-0000-0000-000039080000}"/>
    <cellStyle name="표준 75 11" xfId="2106" xr:uid="{00000000-0005-0000-0000-00003A080000}"/>
    <cellStyle name="표준 75 12" xfId="2107" xr:uid="{00000000-0005-0000-0000-00003B080000}"/>
    <cellStyle name="표준 75 13" xfId="2108" xr:uid="{00000000-0005-0000-0000-00003C080000}"/>
    <cellStyle name="표준 75 14" xfId="2109" xr:uid="{00000000-0005-0000-0000-00003D080000}"/>
    <cellStyle name="표준 75 15" xfId="2110" xr:uid="{00000000-0005-0000-0000-00003E080000}"/>
    <cellStyle name="표준 75 16" xfId="2111" xr:uid="{00000000-0005-0000-0000-00003F080000}"/>
    <cellStyle name="표준 75 17" xfId="2112" xr:uid="{00000000-0005-0000-0000-000040080000}"/>
    <cellStyle name="표준 75 18" xfId="2113" xr:uid="{00000000-0005-0000-0000-000041080000}"/>
    <cellStyle name="표준 75 19" xfId="2114" xr:uid="{00000000-0005-0000-0000-000042080000}"/>
    <cellStyle name="표준 75 2" xfId="2115" xr:uid="{00000000-0005-0000-0000-000043080000}"/>
    <cellStyle name="표준 75 20" xfId="2116" xr:uid="{00000000-0005-0000-0000-000044080000}"/>
    <cellStyle name="표준 75 21" xfId="2117" xr:uid="{00000000-0005-0000-0000-000045080000}"/>
    <cellStyle name="표준 75 22" xfId="2118" xr:uid="{00000000-0005-0000-0000-000046080000}"/>
    <cellStyle name="표준 75 23" xfId="2119" xr:uid="{00000000-0005-0000-0000-000047080000}"/>
    <cellStyle name="표준 75 24" xfId="2120" xr:uid="{00000000-0005-0000-0000-000048080000}"/>
    <cellStyle name="표준 75 25" xfId="2121" xr:uid="{00000000-0005-0000-0000-000049080000}"/>
    <cellStyle name="표준 75 26" xfId="2122" xr:uid="{00000000-0005-0000-0000-00004A080000}"/>
    <cellStyle name="표준 75 27" xfId="2123" xr:uid="{00000000-0005-0000-0000-00004B080000}"/>
    <cellStyle name="표준 75 28" xfId="2124" xr:uid="{00000000-0005-0000-0000-00004C080000}"/>
    <cellStyle name="표준 75 29" xfId="2125" xr:uid="{00000000-0005-0000-0000-00004D080000}"/>
    <cellStyle name="표준 75 3" xfId="2126" xr:uid="{00000000-0005-0000-0000-00004E080000}"/>
    <cellStyle name="표준 75 30" xfId="2127" xr:uid="{00000000-0005-0000-0000-00004F080000}"/>
    <cellStyle name="표준 75 31" xfId="2128" xr:uid="{00000000-0005-0000-0000-000050080000}"/>
    <cellStyle name="표준 75 32" xfId="2129" xr:uid="{00000000-0005-0000-0000-000051080000}"/>
    <cellStyle name="표준 75 33" xfId="2130" xr:uid="{00000000-0005-0000-0000-000052080000}"/>
    <cellStyle name="표준 75 34" xfId="2131" xr:uid="{00000000-0005-0000-0000-000053080000}"/>
    <cellStyle name="표준 75 35" xfId="2132" xr:uid="{00000000-0005-0000-0000-000054080000}"/>
    <cellStyle name="표준 75 36" xfId="2133" xr:uid="{00000000-0005-0000-0000-000055080000}"/>
    <cellStyle name="표준 75 37" xfId="2134" xr:uid="{00000000-0005-0000-0000-000056080000}"/>
    <cellStyle name="표준 75 38" xfId="2135" xr:uid="{00000000-0005-0000-0000-000057080000}"/>
    <cellStyle name="표준 75 39" xfId="2136" xr:uid="{00000000-0005-0000-0000-000058080000}"/>
    <cellStyle name="표준 75 4" xfId="2137" xr:uid="{00000000-0005-0000-0000-000059080000}"/>
    <cellStyle name="표준 75 40" xfId="2138" xr:uid="{00000000-0005-0000-0000-00005A080000}"/>
    <cellStyle name="표준 75 41" xfId="2139" xr:uid="{00000000-0005-0000-0000-00005B080000}"/>
    <cellStyle name="표준 75 42" xfId="2140" xr:uid="{00000000-0005-0000-0000-00005C080000}"/>
    <cellStyle name="표준 75 43" xfId="2141" xr:uid="{00000000-0005-0000-0000-00005D080000}"/>
    <cellStyle name="표준 75 44" xfId="2142" xr:uid="{00000000-0005-0000-0000-00005E080000}"/>
    <cellStyle name="표준 75 45" xfId="2143" xr:uid="{00000000-0005-0000-0000-00005F080000}"/>
    <cellStyle name="표준 75 46" xfId="2144" xr:uid="{00000000-0005-0000-0000-000060080000}"/>
    <cellStyle name="표준 75 47" xfId="2145" xr:uid="{00000000-0005-0000-0000-000061080000}"/>
    <cellStyle name="표준 75 48" xfId="2146" xr:uid="{00000000-0005-0000-0000-000062080000}"/>
    <cellStyle name="표준 75 49" xfId="2147" xr:uid="{00000000-0005-0000-0000-000063080000}"/>
    <cellStyle name="표준 75 5" xfId="2148" xr:uid="{00000000-0005-0000-0000-000064080000}"/>
    <cellStyle name="표준 75 50" xfId="2149" xr:uid="{00000000-0005-0000-0000-000065080000}"/>
    <cellStyle name="표준 75 51" xfId="2150" xr:uid="{00000000-0005-0000-0000-000066080000}"/>
    <cellStyle name="표준 75 52" xfId="2151" xr:uid="{00000000-0005-0000-0000-000067080000}"/>
    <cellStyle name="표준 75 53" xfId="2152" xr:uid="{00000000-0005-0000-0000-000068080000}"/>
    <cellStyle name="표준 75 54" xfId="2153" xr:uid="{00000000-0005-0000-0000-000069080000}"/>
    <cellStyle name="표준 75 55" xfId="2154" xr:uid="{00000000-0005-0000-0000-00006A080000}"/>
    <cellStyle name="표준 75 56" xfId="2155" xr:uid="{00000000-0005-0000-0000-00006B080000}"/>
    <cellStyle name="표준 75 6" xfId="2156" xr:uid="{00000000-0005-0000-0000-00006C080000}"/>
    <cellStyle name="표준 75 7" xfId="2157" xr:uid="{00000000-0005-0000-0000-00006D080000}"/>
    <cellStyle name="표준 75 8" xfId="2158" xr:uid="{00000000-0005-0000-0000-00006E080000}"/>
    <cellStyle name="표준 75 9" xfId="2159" xr:uid="{00000000-0005-0000-0000-00006F080000}"/>
    <cellStyle name="표준 76 10" xfId="2160" xr:uid="{00000000-0005-0000-0000-000070080000}"/>
    <cellStyle name="표준 76 11" xfId="2161" xr:uid="{00000000-0005-0000-0000-000071080000}"/>
    <cellStyle name="표준 76 12" xfId="2162" xr:uid="{00000000-0005-0000-0000-000072080000}"/>
    <cellStyle name="표준 76 13" xfId="2163" xr:uid="{00000000-0005-0000-0000-000073080000}"/>
    <cellStyle name="표준 76 14" xfId="2164" xr:uid="{00000000-0005-0000-0000-000074080000}"/>
    <cellStyle name="표준 76 15" xfId="2165" xr:uid="{00000000-0005-0000-0000-000075080000}"/>
    <cellStyle name="표준 76 16" xfId="2166" xr:uid="{00000000-0005-0000-0000-000076080000}"/>
    <cellStyle name="표준 76 17" xfId="2167" xr:uid="{00000000-0005-0000-0000-000077080000}"/>
    <cellStyle name="표준 76 18" xfId="2168" xr:uid="{00000000-0005-0000-0000-000078080000}"/>
    <cellStyle name="표준 76 19" xfId="2169" xr:uid="{00000000-0005-0000-0000-000079080000}"/>
    <cellStyle name="표준 76 2" xfId="2170" xr:uid="{00000000-0005-0000-0000-00007A080000}"/>
    <cellStyle name="표준 76 20" xfId="2171" xr:uid="{00000000-0005-0000-0000-00007B080000}"/>
    <cellStyle name="표준 76 21" xfId="2172" xr:uid="{00000000-0005-0000-0000-00007C080000}"/>
    <cellStyle name="표준 76 22" xfId="2173" xr:uid="{00000000-0005-0000-0000-00007D080000}"/>
    <cellStyle name="표준 76 23" xfId="2174" xr:uid="{00000000-0005-0000-0000-00007E080000}"/>
    <cellStyle name="표준 76 24" xfId="2175" xr:uid="{00000000-0005-0000-0000-00007F080000}"/>
    <cellStyle name="표준 76 25" xfId="2176" xr:uid="{00000000-0005-0000-0000-000080080000}"/>
    <cellStyle name="표준 76 26" xfId="2177" xr:uid="{00000000-0005-0000-0000-000081080000}"/>
    <cellStyle name="표준 76 27" xfId="2178" xr:uid="{00000000-0005-0000-0000-000082080000}"/>
    <cellStyle name="표준 76 28" xfId="2179" xr:uid="{00000000-0005-0000-0000-000083080000}"/>
    <cellStyle name="표준 76 29" xfId="2180" xr:uid="{00000000-0005-0000-0000-000084080000}"/>
    <cellStyle name="표준 76 3" xfId="2181" xr:uid="{00000000-0005-0000-0000-000085080000}"/>
    <cellStyle name="표준 76 30" xfId="2182" xr:uid="{00000000-0005-0000-0000-000086080000}"/>
    <cellStyle name="표준 76 31" xfId="2183" xr:uid="{00000000-0005-0000-0000-000087080000}"/>
    <cellStyle name="표준 76 32" xfId="2184" xr:uid="{00000000-0005-0000-0000-000088080000}"/>
    <cellStyle name="표준 76 33" xfId="2185" xr:uid="{00000000-0005-0000-0000-000089080000}"/>
    <cellStyle name="표준 76 34" xfId="2186" xr:uid="{00000000-0005-0000-0000-00008A080000}"/>
    <cellStyle name="표준 76 35" xfId="2187" xr:uid="{00000000-0005-0000-0000-00008B080000}"/>
    <cellStyle name="표준 76 36" xfId="2188" xr:uid="{00000000-0005-0000-0000-00008C080000}"/>
    <cellStyle name="표준 76 37" xfId="2189" xr:uid="{00000000-0005-0000-0000-00008D080000}"/>
    <cellStyle name="표준 76 38" xfId="2190" xr:uid="{00000000-0005-0000-0000-00008E080000}"/>
    <cellStyle name="표준 76 39" xfId="2191" xr:uid="{00000000-0005-0000-0000-00008F080000}"/>
    <cellStyle name="표준 76 4" xfId="2192" xr:uid="{00000000-0005-0000-0000-000090080000}"/>
    <cellStyle name="표준 76 40" xfId="2193" xr:uid="{00000000-0005-0000-0000-000091080000}"/>
    <cellStyle name="표준 76 41" xfId="2194" xr:uid="{00000000-0005-0000-0000-000092080000}"/>
    <cellStyle name="표준 76 42" xfId="2195" xr:uid="{00000000-0005-0000-0000-000093080000}"/>
    <cellStyle name="표준 76 43" xfId="2196" xr:uid="{00000000-0005-0000-0000-000094080000}"/>
    <cellStyle name="표준 76 44" xfId="2197" xr:uid="{00000000-0005-0000-0000-000095080000}"/>
    <cellStyle name="표준 76 45" xfId="2198" xr:uid="{00000000-0005-0000-0000-000096080000}"/>
    <cellStyle name="표준 76 46" xfId="2199" xr:uid="{00000000-0005-0000-0000-000097080000}"/>
    <cellStyle name="표준 76 47" xfId="2200" xr:uid="{00000000-0005-0000-0000-000098080000}"/>
    <cellStyle name="표준 76 48" xfId="2201" xr:uid="{00000000-0005-0000-0000-000099080000}"/>
    <cellStyle name="표준 76 49" xfId="2202" xr:uid="{00000000-0005-0000-0000-00009A080000}"/>
    <cellStyle name="표준 76 5" xfId="2203" xr:uid="{00000000-0005-0000-0000-00009B080000}"/>
    <cellStyle name="표준 76 50" xfId="2204" xr:uid="{00000000-0005-0000-0000-00009C080000}"/>
    <cellStyle name="표준 76 51" xfId="2205" xr:uid="{00000000-0005-0000-0000-00009D080000}"/>
    <cellStyle name="표준 76 52" xfId="2206" xr:uid="{00000000-0005-0000-0000-00009E080000}"/>
    <cellStyle name="표준 76 53" xfId="2207" xr:uid="{00000000-0005-0000-0000-00009F080000}"/>
    <cellStyle name="표준 76 54" xfId="2208" xr:uid="{00000000-0005-0000-0000-0000A0080000}"/>
    <cellStyle name="표준 76 55" xfId="2209" xr:uid="{00000000-0005-0000-0000-0000A1080000}"/>
    <cellStyle name="표준 76 56" xfId="2210" xr:uid="{00000000-0005-0000-0000-0000A2080000}"/>
    <cellStyle name="표준 76 6" xfId="2211" xr:uid="{00000000-0005-0000-0000-0000A3080000}"/>
    <cellStyle name="표준 76 7" xfId="2212" xr:uid="{00000000-0005-0000-0000-0000A4080000}"/>
    <cellStyle name="표준 76 8" xfId="2213" xr:uid="{00000000-0005-0000-0000-0000A5080000}"/>
    <cellStyle name="표준 76 9" xfId="2214" xr:uid="{00000000-0005-0000-0000-0000A6080000}"/>
    <cellStyle name="표준 77 10" xfId="2215" xr:uid="{00000000-0005-0000-0000-0000A7080000}"/>
    <cellStyle name="표준 77 11" xfId="2216" xr:uid="{00000000-0005-0000-0000-0000A8080000}"/>
    <cellStyle name="표준 77 12" xfId="2217" xr:uid="{00000000-0005-0000-0000-0000A9080000}"/>
    <cellStyle name="표준 77 13" xfId="2218" xr:uid="{00000000-0005-0000-0000-0000AA080000}"/>
    <cellStyle name="표준 77 14" xfId="2219" xr:uid="{00000000-0005-0000-0000-0000AB080000}"/>
    <cellStyle name="표준 77 15" xfId="2220" xr:uid="{00000000-0005-0000-0000-0000AC080000}"/>
    <cellStyle name="표준 77 16" xfId="2221" xr:uid="{00000000-0005-0000-0000-0000AD080000}"/>
    <cellStyle name="표준 77 17" xfId="2222" xr:uid="{00000000-0005-0000-0000-0000AE080000}"/>
    <cellStyle name="표준 77 18" xfId="2223" xr:uid="{00000000-0005-0000-0000-0000AF080000}"/>
    <cellStyle name="표준 77 19" xfId="2224" xr:uid="{00000000-0005-0000-0000-0000B0080000}"/>
    <cellStyle name="표준 77 2" xfId="2225" xr:uid="{00000000-0005-0000-0000-0000B1080000}"/>
    <cellStyle name="표준 77 20" xfId="2226" xr:uid="{00000000-0005-0000-0000-0000B2080000}"/>
    <cellStyle name="표준 77 21" xfId="2227" xr:uid="{00000000-0005-0000-0000-0000B3080000}"/>
    <cellStyle name="표준 77 22" xfId="2228" xr:uid="{00000000-0005-0000-0000-0000B4080000}"/>
    <cellStyle name="표준 77 23" xfId="2229" xr:uid="{00000000-0005-0000-0000-0000B5080000}"/>
    <cellStyle name="표준 77 24" xfId="2230" xr:uid="{00000000-0005-0000-0000-0000B6080000}"/>
    <cellStyle name="표준 77 25" xfId="2231" xr:uid="{00000000-0005-0000-0000-0000B7080000}"/>
    <cellStyle name="표준 77 3" xfId="2232" xr:uid="{00000000-0005-0000-0000-0000B8080000}"/>
    <cellStyle name="표준 77 4" xfId="2233" xr:uid="{00000000-0005-0000-0000-0000B9080000}"/>
    <cellStyle name="표준 77 5" xfId="2234" xr:uid="{00000000-0005-0000-0000-0000BA080000}"/>
    <cellStyle name="표준 77 6" xfId="2235" xr:uid="{00000000-0005-0000-0000-0000BB080000}"/>
    <cellStyle name="표준 77 7" xfId="2236" xr:uid="{00000000-0005-0000-0000-0000BC080000}"/>
    <cellStyle name="표준 77 8" xfId="2237" xr:uid="{00000000-0005-0000-0000-0000BD080000}"/>
    <cellStyle name="표준 77 9" xfId="2238" xr:uid="{00000000-0005-0000-0000-0000BE080000}"/>
    <cellStyle name="표준 78 10" xfId="2239" xr:uid="{00000000-0005-0000-0000-0000BF080000}"/>
    <cellStyle name="표준 78 11" xfId="2240" xr:uid="{00000000-0005-0000-0000-0000C0080000}"/>
    <cellStyle name="표준 78 12" xfId="2241" xr:uid="{00000000-0005-0000-0000-0000C1080000}"/>
    <cellStyle name="표준 78 13" xfId="2242" xr:uid="{00000000-0005-0000-0000-0000C2080000}"/>
    <cellStyle name="표준 78 14" xfId="2243" xr:uid="{00000000-0005-0000-0000-0000C3080000}"/>
    <cellStyle name="표준 78 15" xfId="2244" xr:uid="{00000000-0005-0000-0000-0000C4080000}"/>
    <cellStyle name="표준 78 16" xfId="2245" xr:uid="{00000000-0005-0000-0000-0000C5080000}"/>
    <cellStyle name="표준 78 17" xfId="2246" xr:uid="{00000000-0005-0000-0000-0000C6080000}"/>
    <cellStyle name="표준 78 18" xfId="2247" xr:uid="{00000000-0005-0000-0000-0000C7080000}"/>
    <cellStyle name="표준 78 19" xfId="2248" xr:uid="{00000000-0005-0000-0000-0000C8080000}"/>
    <cellStyle name="표준 78 2" xfId="2249" xr:uid="{00000000-0005-0000-0000-0000C9080000}"/>
    <cellStyle name="표준 78 20" xfId="2250" xr:uid="{00000000-0005-0000-0000-0000CA080000}"/>
    <cellStyle name="표준 78 21" xfId="2251" xr:uid="{00000000-0005-0000-0000-0000CB080000}"/>
    <cellStyle name="표준 78 22" xfId="2252" xr:uid="{00000000-0005-0000-0000-0000CC080000}"/>
    <cellStyle name="표준 78 23" xfId="2253" xr:uid="{00000000-0005-0000-0000-0000CD080000}"/>
    <cellStyle name="표준 78 24" xfId="2254" xr:uid="{00000000-0005-0000-0000-0000CE080000}"/>
    <cellStyle name="표준 78 25" xfId="2255" xr:uid="{00000000-0005-0000-0000-0000CF080000}"/>
    <cellStyle name="표준 78 26" xfId="2256" xr:uid="{00000000-0005-0000-0000-0000D0080000}"/>
    <cellStyle name="표준 78 27" xfId="2257" xr:uid="{00000000-0005-0000-0000-0000D1080000}"/>
    <cellStyle name="표준 78 28" xfId="2258" xr:uid="{00000000-0005-0000-0000-0000D2080000}"/>
    <cellStyle name="표준 78 29" xfId="2259" xr:uid="{00000000-0005-0000-0000-0000D3080000}"/>
    <cellStyle name="표준 78 3" xfId="2260" xr:uid="{00000000-0005-0000-0000-0000D4080000}"/>
    <cellStyle name="표준 78 30" xfId="2261" xr:uid="{00000000-0005-0000-0000-0000D5080000}"/>
    <cellStyle name="표준 78 31" xfId="2262" xr:uid="{00000000-0005-0000-0000-0000D6080000}"/>
    <cellStyle name="표준 78 32" xfId="2263" xr:uid="{00000000-0005-0000-0000-0000D7080000}"/>
    <cellStyle name="표준 78 33" xfId="2264" xr:uid="{00000000-0005-0000-0000-0000D8080000}"/>
    <cellStyle name="표준 78 34" xfId="2265" xr:uid="{00000000-0005-0000-0000-0000D9080000}"/>
    <cellStyle name="표준 78 35" xfId="2266" xr:uid="{00000000-0005-0000-0000-0000DA080000}"/>
    <cellStyle name="표준 78 36" xfId="2267" xr:uid="{00000000-0005-0000-0000-0000DB080000}"/>
    <cellStyle name="표준 78 37" xfId="2268" xr:uid="{00000000-0005-0000-0000-0000DC080000}"/>
    <cellStyle name="표준 78 38" xfId="2269" xr:uid="{00000000-0005-0000-0000-0000DD080000}"/>
    <cellStyle name="표준 78 39" xfId="2270" xr:uid="{00000000-0005-0000-0000-0000DE080000}"/>
    <cellStyle name="표준 78 4" xfId="2271" xr:uid="{00000000-0005-0000-0000-0000DF080000}"/>
    <cellStyle name="표준 78 40" xfId="2272" xr:uid="{00000000-0005-0000-0000-0000E0080000}"/>
    <cellStyle name="표준 78 41" xfId="2273" xr:uid="{00000000-0005-0000-0000-0000E1080000}"/>
    <cellStyle name="표준 78 42" xfId="2274" xr:uid="{00000000-0005-0000-0000-0000E2080000}"/>
    <cellStyle name="표준 78 43" xfId="2275" xr:uid="{00000000-0005-0000-0000-0000E3080000}"/>
    <cellStyle name="표준 78 44" xfId="2276" xr:uid="{00000000-0005-0000-0000-0000E4080000}"/>
    <cellStyle name="표준 78 45" xfId="2277" xr:uid="{00000000-0005-0000-0000-0000E5080000}"/>
    <cellStyle name="표준 78 5" xfId="2278" xr:uid="{00000000-0005-0000-0000-0000E6080000}"/>
    <cellStyle name="표준 78 6" xfId="2279" xr:uid="{00000000-0005-0000-0000-0000E7080000}"/>
    <cellStyle name="표준 78 7" xfId="2280" xr:uid="{00000000-0005-0000-0000-0000E8080000}"/>
    <cellStyle name="표준 78 8" xfId="2281" xr:uid="{00000000-0005-0000-0000-0000E9080000}"/>
    <cellStyle name="표준 78 9" xfId="2282" xr:uid="{00000000-0005-0000-0000-0000EA080000}"/>
    <cellStyle name="표준 79" xfId="2283" xr:uid="{00000000-0005-0000-0000-0000EB080000}"/>
    <cellStyle name="표준 79 10" xfId="2284" xr:uid="{00000000-0005-0000-0000-0000EC080000}"/>
    <cellStyle name="표준 79 11" xfId="2285" xr:uid="{00000000-0005-0000-0000-0000ED080000}"/>
    <cellStyle name="표준 79 12" xfId="2286" xr:uid="{00000000-0005-0000-0000-0000EE080000}"/>
    <cellStyle name="표준 79 13" xfId="2287" xr:uid="{00000000-0005-0000-0000-0000EF080000}"/>
    <cellStyle name="표준 79 14" xfId="2288" xr:uid="{00000000-0005-0000-0000-0000F0080000}"/>
    <cellStyle name="표준 79 15" xfId="2289" xr:uid="{00000000-0005-0000-0000-0000F1080000}"/>
    <cellStyle name="표준 79 16" xfId="2290" xr:uid="{00000000-0005-0000-0000-0000F2080000}"/>
    <cellStyle name="표준 79 17" xfId="2291" xr:uid="{00000000-0005-0000-0000-0000F3080000}"/>
    <cellStyle name="표준 79 18" xfId="2292" xr:uid="{00000000-0005-0000-0000-0000F4080000}"/>
    <cellStyle name="표준 79 19" xfId="2293" xr:uid="{00000000-0005-0000-0000-0000F5080000}"/>
    <cellStyle name="표준 79 2" xfId="2294" xr:uid="{00000000-0005-0000-0000-0000F6080000}"/>
    <cellStyle name="표준 79 20" xfId="2295" xr:uid="{00000000-0005-0000-0000-0000F7080000}"/>
    <cellStyle name="표준 79 21" xfId="2296" xr:uid="{00000000-0005-0000-0000-0000F8080000}"/>
    <cellStyle name="표준 79 22" xfId="2297" xr:uid="{00000000-0005-0000-0000-0000F9080000}"/>
    <cellStyle name="표준 79 23" xfId="2298" xr:uid="{00000000-0005-0000-0000-0000FA080000}"/>
    <cellStyle name="표준 79 24" xfId="2299" xr:uid="{00000000-0005-0000-0000-0000FB080000}"/>
    <cellStyle name="표준 79 25" xfId="2300" xr:uid="{00000000-0005-0000-0000-0000FC080000}"/>
    <cellStyle name="표준 79 26" xfId="2301" xr:uid="{00000000-0005-0000-0000-0000FD080000}"/>
    <cellStyle name="표준 79 27" xfId="2302" xr:uid="{00000000-0005-0000-0000-0000FE080000}"/>
    <cellStyle name="표준 79 28" xfId="2303" xr:uid="{00000000-0005-0000-0000-0000FF080000}"/>
    <cellStyle name="표준 79 29" xfId="2304" xr:uid="{00000000-0005-0000-0000-000000090000}"/>
    <cellStyle name="표준 79 3" xfId="2305" xr:uid="{00000000-0005-0000-0000-000001090000}"/>
    <cellStyle name="표준 79 30" xfId="2306" xr:uid="{00000000-0005-0000-0000-000002090000}"/>
    <cellStyle name="표준 79 31" xfId="2307" xr:uid="{00000000-0005-0000-0000-000003090000}"/>
    <cellStyle name="표준 79 32" xfId="2308" xr:uid="{00000000-0005-0000-0000-000004090000}"/>
    <cellStyle name="표준 79 33" xfId="2309" xr:uid="{00000000-0005-0000-0000-000005090000}"/>
    <cellStyle name="표준 79 34" xfId="2310" xr:uid="{00000000-0005-0000-0000-000006090000}"/>
    <cellStyle name="표준 79 35" xfId="2311" xr:uid="{00000000-0005-0000-0000-000007090000}"/>
    <cellStyle name="표준 79 36" xfId="2312" xr:uid="{00000000-0005-0000-0000-000008090000}"/>
    <cellStyle name="표준 79 37" xfId="2313" xr:uid="{00000000-0005-0000-0000-000009090000}"/>
    <cellStyle name="표준 79 38" xfId="2314" xr:uid="{00000000-0005-0000-0000-00000A090000}"/>
    <cellStyle name="표준 79 39" xfId="2315" xr:uid="{00000000-0005-0000-0000-00000B090000}"/>
    <cellStyle name="표준 79 4" xfId="2316" xr:uid="{00000000-0005-0000-0000-00000C090000}"/>
    <cellStyle name="표준 79 40" xfId="2317" xr:uid="{00000000-0005-0000-0000-00000D090000}"/>
    <cellStyle name="표준 79 41" xfId="2318" xr:uid="{00000000-0005-0000-0000-00000E090000}"/>
    <cellStyle name="표준 79 42" xfId="2319" xr:uid="{00000000-0005-0000-0000-00000F090000}"/>
    <cellStyle name="표준 79 43" xfId="2320" xr:uid="{00000000-0005-0000-0000-000010090000}"/>
    <cellStyle name="표준 79 44" xfId="2321" xr:uid="{00000000-0005-0000-0000-000011090000}"/>
    <cellStyle name="표준 79 45" xfId="2322" xr:uid="{00000000-0005-0000-0000-000012090000}"/>
    <cellStyle name="표준 79 5" xfId="2323" xr:uid="{00000000-0005-0000-0000-000013090000}"/>
    <cellStyle name="표준 79 6" xfId="2324" xr:uid="{00000000-0005-0000-0000-000014090000}"/>
    <cellStyle name="표준 79 7" xfId="2325" xr:uid="{00000000-0005-0000-0000-000015090000}"/>
    <cellStyle name="표준 79 8" xfId="2326" xr:uid="{00000000-0005-0000-0000-000016090000}"/>
    <cellStyle name="표준 79 9" xfId="2327" xr:uid="{00000000-0005-0000-0000-000017090000}"/>
    <cellStyle name="표준 8" xfId="2328" xr:uid="{00000000-0005-0000-0000-000018090000}"/>
    <cellStyle name="표준 8 2" xfId="2329" xr:uid="{00000000-0005-0000-0000-000019090000}"/>
    <cellStyle name="표준 80 10" xfId="2330" xr:uid="{00000000-0005-0000-0000-00001A090000}"/>
    <cellStyle name="표준 80 11" xfId="2331" xr:uid="{00000000-0005-0000-0000-00001B090000}"/>
    <cellStyle name="표준 80 12" xfId="2332" xr:uid="{00000000-0005-0000-0000-00001C090000}"/>
    <cellStyle name="표준 80 13" xfId="2333" xr:uid="{00000000-0005-0000-0000-00001D090000}"/>
    <cellStyle name="표준 80 14" xfId="2334" xr:uid="{00000000-0005-0000-0000-00001E090000}"/>
    <cellStyle name="표준 80 15" xfId="2335" xr:uid="{00000000-0005-0000-0000-00001F090000}"/>
    <cellStyle name="표준 80 16" xfId="2336" xr:uid="{00000000-0005-0000-0000-000020090000}"/>
    <cellStyle name="표준 80 17" xfId="2337" xr:uid="{00000000-0005-0000-0000-000021090000}"/>
    <cellStyle name="표준 80 18" xfId="2338" xr:uid="{00000000-0005-0000-0000-000022090000}"/>
    <cellStyle name="표준 80 19" xfId="2339" xr:uid="{00000000-0005-0000-0000-000023090000}"/>
    <cellStyle name="표준 80 2" xfId="2340" xr:uid="{00000000-0005-0000-0000-000024090000}"/>
    <cellStyle name="표준 80 20" xfId="2341" xr:uid="{00000000-0005-0000-0000-000025090000}"/>
    <cellStyle name="표준 80 21" xfId="2342" xr:uid="{00000000-0005-0000-0000-000026090000}"/>
    <cellStyle name="표준 80 22" xfId="2343" xr:uid="{00000000-0005-0000-0000-000027090000}"/>
    <cellStyle name="표준 80 23" xfId="2344" xr:uid="{00000000-0005-0000-0000-000028090000}"/>
    <cellStyle name="표준 80 24" xfId="2345" xr:uid="{00000000-0005-0000-0000-000029090000}"/>
    <cellStyle name="표준 80 25" xfId="2346" xr:uid="{00000000-0005-0000-0000-00002A090000}"/>
    <cellStyle name="표준 80 26" xfId="2347" xr:uid="{00000000-0005-0000-0000-00002B090000}"/>
    <cellStyle name="표준 80 27" xfId="2348" xr:uid="{00000000-0005-0000-0000-00002C090000}"/>
    <cellStyle name="표준 80 28" xfId="2349" xr:uid="{00000000-0005-0000-0000-00002D090000}"/>
    <cellStyle name="표준 80 29" xfId="2350" xr:uid="{00000000-0005-0000-0000-00002E090000}"/>
    <cellStyle name="표준 80 3" xfId="2351" xr:uid="{00000000-0005-0000-0000-00002F090000}"/>
    <cellStyle name="표준 80 30" xfId="2352" xr:uid="{00000000-0005-0000-0000-000030090000}"/>
    <cellStyle name="표준 80 31" xfId="2353" xr:uid="{00000000-0005-0000-0000-000031090000}"/>
    <cellStyle name="표준 80 32" xfId="2354" xr:uid="{00000000-0005-0000-0000-000032090000}"/>
    <cellStyle name="표준 80 33" xfId="2355" xr:uid="{00000000-0005-0000-0000-000033090000}"/>
    <cellStyle name="표준 80 34" xfId="2356" xr:uid="{00000000-0005-0000-0000-000034090000}"/>
    <cellStyle name="표준 80 35" xfId="2357" xr:uid="{00000000-0005-0000-0000-000035090000}"/>
    <cellStyle name="표준 80 36" xfId="2358" xr:uid="{00000000-0005-0000-0000-000036090000}"/>
    <cellStyle name="표준 80 37" xfId="2359" xr:uid="{00000000-0005-0000-0000-000037090000}"/>
    <cellStyle name="표준 80 38" xfId="2360" xr:uid="{00000000-0005-0000-0000-000038090000}"/>
    <cellStyle name="표준 80 39" xfId="2361" xr:uid="{00000000-0005-0000-0000-000039090000}"/>
    <cellStyle name="표준 80 4" xfId="2362" xr:uid="{00000000-0005-0000-0000-00003A090000}"/>
    <cellStyle name="표준 80 40" xfId="2363" xr:uid="{00000000-0005-0000-0000-00003B090000}"/>
    <cellStyle name="표준 80 41" xfId="2364" xr:uid="{00000000-0005-0000-0000-00003C090000}"/>
    <cellStyle name="표준 80 42" xfId="2365" xr:uid="{00000000-0005-0000-0000-00003D090000}"/>
    <cellStyle name="표준 80 43" xfId="2366" xr:uid="{00000000-0005-0000-0000-00003E090000}"/>
    <cellStyle name="표준 80 44" xfId="2367" xr:uid="{00000000-0005-0000-0000-00003F090000}"/>
    <cellStyle name="표준 80 45" xfId="2368" xr:uid="{00000000-0005-0000-0000-000040090000}"/>
    <cellStyle name="표준 80 5" xfId="2369" xr:uid="{00000000-0005-0000-0000-000041090000}"/>
    <cellStyle name="표준 80 6" xfId="2370" xr:uid="{00000000-0005-0000-0000-000042090000}"/>
    <cellStyle name="표준 80 7" xfId="2371" xr:uid="{00000000-0005-0000-0000-000043090000}"/>
    <cellStyle name="표준 80 8" xfId="2372" xr:uid="{00000000-0005-0000-0000-000044090000}"/>
    <cellStyle name="표준 80 9" xfId="2373" xr:uid="{00000000-0005-0000-0000-000045090000}"/>
    <cellStyle name="표준 81 10" xfId="2374" xr:uid="{00000000-0005-0000-0000-000046090000}"/>
    <cellStyle name="표준 81 11" xfId="2375" xr:uid="{00000000-0005-0000-0000-000047090000}"/>
    <cellStyle name="표준 81 12" xfId="2376" xr:uid="{00000000-0005-0000-0000-000048090000}"/>
    <cellStyle name="표준 81 13" xfId="2377" xr:uid="{00000000-0005-0000-0000-000049090000}"/>
    <cellStyle name="표준 81 14" xfId="2378" xr:uid="{00000000-0005-0000-0000-00004A090000}"/>
    <cellStyle name="표준 81 15" xfId="2379" xr:uid="{00000000-0005-0000-0000-00004B090000}"/>
    <cellStyle name="표준 81 16" xfId="2380" xr:uid="{00000000-0005-0000-0000-00004C090000}"/>
    <cellStyle name="표준 81 17" xfId="2381" xr:uid="{00000000-0005-0000-0000-00004D090000}"/>
    <cellStyle name="표준 81 18" xfId="2382" xr:uid="{00000000-0005-0000-0000-00004E090000}"/>
    <cellStyle name="표준 81 19" xfId="2383" xr:uid="{00000000-0005-0000-0000-00004F090000}"/>
    <cellStyle name="표준 81 2" xfId="2384" xr:uid="{00000000-0005-0000-0000-000050090000}"/>
    <cellStyle name="표준 81 20" xfId="2385" xr:uid="{00000000-0005-0000-0000-000051090000}"/>
    <cellStyle name="표준 81 21" xfId="2386" xr:uid="{00000000-0005-0000-0000-000052090000}"/>
    <cellStyle name="표준 81 22" xfId="2387" xr:uid="{00000000-0005-0000-0000-000053090000}"/>
    <cellStyle name="표준 81 23" xfId="2388" xr:uid="{00000000-0005-0000-0000-000054090000}"/>
    <cellStyle name="표준 81 24" xfId="2389" xr:uid="{00000000-0005-0000-0000-000055090000}"/>
    <cellStyle name="표준 81 25" xfId="2390" xr:uid="{00000000-0005-0000-0000-000056090000}"/>
    <cellStyle name="표준 81 26" xfId="2391" xr:uid="{00000000-0005-0000-0000-000057090000}"/>
    <cellStyle name="표준 81 27" xfId="2392" xr:uid="{00000000-0005-0000-0000-000058090000}"/>
    <cellStyle name="표준 81 28" xfId="2393" xr:uid="{00000000-0005-0000-0000-000059090000}"/>
    <cellStyle name="표준 81 29" xfId="2394" xr:uid="{00000000-0005-0000-0000-00005A090000}"/>
    <cellStyle name="표준 81 3" xfId="2395" xr:uid="{00000000-0005-0000-0000-00005B090000}"/>
    <cellStyle name="표준 81 30" xfId="2396" xr:uid="{00000000-0005-0000-0000-00005C090000}"/>
    <cellStyle name="표준 81 31" xfId="2397" xr:uid="{00000000-0005-0000-0000-00005D090000}"/>
    <cellStyle name="표준 81 32" xfId="2398" xr:uid="{00000000-0005-0000-0000-00005E090000}"/>
    <cellStyle name="표준 81 33" xfId="2399" xr:uid="{00000000-0005-0000-0000-00005F090000}"/>
    <cellStyle name="표준 81 34" xfId="2400" xr:uid="{00000000-0005-0000-0000-000060090000}"/>
    <cellStyle name="표준 81 35" xfId="2401" xr:uid="{00000000-0005-0000-0000-000061090000}"/>
    <cellStyle name="표준 81 36" xfId="2402" xr:uid="{00000000-0005-0000-0000-000062090000}"/>
    <cellStyle name="표준 81 37" xfId="2403" xr:uid="{00000000-0005-0000-0000-000063090000}"/>
    <cellStyle name="표준 81 38" xfId="2404" xr:uid="{00000000-0005-0000-0000-000064090000}"/>
    <cellStyle name="표준 81 39" xfId="2405" xr:uid="{00000000-0005-0000-0000-000065090000}"/>
    <cellStyle name="표준 81 4" xfId="2406" xr:uid="{00000000-0005-0000-0000-000066090000}"/>
    <cellStyle name="표준 81 40" xfId="2407" xr:uid="{00000000-0005-0000-0000-000067090000}"/>
    <cellStyle name="표준 81 41" xfId="2408" xr:uid="{00000000-0005-0000-0000-000068090000}"/>
    <cellStyle name="표준 81 42" xfId="2409" xr:uid="{00000000-0005-0000-0000-000069090000}"/>
    <cellStyle name="표준 81 43" xfId="2410" xr:uid="{00000000-0005-0000-0000-00006A090000}"/>
    <cellStyle name="표준 81 44" xfId="2411" xr:uid="{00000000-0005-0000-0000-00006B090000}"/>
    <cellStyle name="표준 81 45" xfId="2412" xr:uid="{00000000-0005-0000-0000-00006C090000}"/>
    <cellStyle name="표준 81 5" xfId="2413" xr:uid="{00000000-0005-0000-0000-00006D090000}"/>
    <cellStyle name="표준 81 6" xfId="2414" xr:uid="{00000000-0005-0000-0000-00006E090000}"/>
    <cellStyle name="표준 81 7" xfId="2415" xr:uid="{00000000-0005-0000-0000-00006F090000}"/>
    <cellStyle name="표준 81 8" xfId="2416" xr:uid="{00000000-0005-0000-0000-000070090000}"/>
    <cellStyle name="표준 81 9" xfId="2417" xr:uid="{00000000-0005-0000-0000-000071090000}"/>
    <cellStyle name="표준 82" xfId="2418" xr:uid="{00000000-0005-0000-0000-000072090000}"/>
    <cellStyle name="표준 83 10" xfId="2419" xr:uid="{00000000-0005-0000-0000-000073090000}"/>
    <cellStyle name="표준 83 11" xfId="2420" xr:uid="{00000000-0005-0000-0000-000074090000}"/>
    <cellStyle name="표준 83 12" xfId="2421" xr:uid="{00000000-0005-0000-0000-000075090000}"/>
    <cellStyle name="표준 83 13" xfId="2422" xr:uid="{00000000-0005-0000-0000-000076090000}"/>
    <cellStyle name="표준 83 14" xfId="2423" xr:uid="{00000000-0005-0000-0000-000077090000}"/>
    <cellStyle name="표준 83 15" xfId="2424" xr:uid="{00000000-0005-0000-0000-000078090000}"/>
    <cellStyle name="표준 83 16" xfId="2425" xr:uid="{00000000-0005-0000-0000-000079090000}"/>
    <cellStyle name="표준 83 17" xfId="2426" xr:uid="{00000000-0005-0000-0000-00007A090000}"/>
    <cellStyle name="표준 83 18" xfId="2427" xr:uid="{00000000-0005-0000-0000-00007B090000}"/>
    <cellStyle name="표준 83 19" xfId="2428" xr:uid="{00000000-0005-0000-0000-00007C090000}"/>
    <cellStyle name="표준 83 2" xfId="2429" xr:uid="{00000000-0005-0000-0000-00007D090000}"/>
    <cellStyle name="표준 83 20" xfId="2430" xr:uid="{00000000-0005-0000-0000-00007E090000}"/>
    <cellStyle name="표준 83 21" xfId="2431" xr:uid="{00000000-0005-0000-0000-00007F090000}"/>
    <cellStyle name="표준 83 22" xfId="2432" xr:uid="{00000000-0005-0000-0000-000080090000}"/>
    <cellStyle name="표준 83 23" xfId="2433" xr:uid="{00000000-0005-0000-0000-000081090000}"/>
    <cellStyle name="표준 83 24" xfId="2434" xr:uid="{00000000-0005-0000-0000-000082090000}"/>
    <cellStyle name="표준 83 25" xfId="2435" xr:uid="{00000000-0005-0000-0000-000083090000}"/>
    <cellStyle name="표준 83 26" xfId="2436" xr:uid="{00000000-0005-0000-0000-000084090000}"/>
    <cellStyle name="표준 83 27" xfId="2437" xr:uid="{00000000-0005-0000-0000-000085090000}"/>
    <cellStyle name="표준 83 28" xfId="2438" xr:uid="{00000000-0005-0000-0000-000086090000}"/>
    <cellStyle name="표준 83 29" xfId="2439" xr:uid="{00000000-0005-0000-0000-000087090000}"/>
    <cellStyle name="표준 83 3" xfId="2440" xr:uid="{00000000-0005-0000-0000-000088090000}"/>
    <cellStyle name="표준 83 30" xfId="2441" xr:uid="{00000000-0005-0000-0000-000089090000}"/>
    <cellStyle name="표준 83 31" xfId="2442" xr:uid="{00000000-0005-0000-0000-00008A090000}"/>
    <cellStyle name="표준 83 32" xfId="2443" xr:uid="{00000000-0005-0000-0000-00008B090000}"/>
    <cellStyle name="표준 83 33" xfId="2444" xr:uid="{00000000-0005-0000-0000-00008C090000}"/>
    <cellStyle name="표준 83 34" xfId="2445" xr:uid="{00000000-0005-0000-0000-00008D090000}"/>
    <cellStyle name="표준 83 35" xfId="2446" xr:uid="{00000000-0005-0000-0000-00008E090000}"/>
    <cellStyle name="표준 83 36" xfId="2447" xr:uid="{00000000-0005-0000-0000-00008F090000}"/>
    <cellStyle name="표준 83 37" xfId="2448" xr:uid="{00000000-0005-0000-0000-000090090000}"/>
    <cellStyle name="표준 83 38" xfId="2449" xr:uid="{00000000-0005-0000-0000-000091090000}"/>
    <cellStyle name="표준 83 39" xfId="2450" xr:uid="{00000000-0005-0000-0000-000092090000}"/>
    <cellStyle name="표준 83 4" xfId="2451" xr:uid="{00000000-0005-0000-0000-000093090000}"/>
    <cellStyle name="표준 83 40" xfId="2452" xr:uid="{00000000-0005-0000-0000-000094090000}"/>
    <cellStyle name="표준 83 41" xfId="2453" xr:uid="{00000000-0005-0000-0000-000095090000}"/>
    <cellStyle name="표준 83 42" xfId="2454" xr:uid="{00000000-0005-0000-0000-000096090000}"/>
    <cellStyle name="표준 83 43" xfId="2455" xr:uid="{00000000-0005-0000-0000-000097090000}"/>
    <cellStyle name="표준 83 44" xfId="2456" xr:uid="{00000000-0005-0000-0000-000098090000}"/>
    <cellStyle name="표준 83 45" xfId="2457" xr:uid="{00000000-0005-0000-0000-000099090000}"/>
    <cellStyle name="표준 83 5" xfId="2458" xr:uid="{00000000-0005-0000-0000-00009A090000}"/>
    <cellStyle name="표준 83 6" xfId="2459" xr:uid="{00000000-0005-0000-0000-00009B090000}"/>
    <cellStyle name="표준 83 7" xfId="2460" xr:uid="{00000000-0005-0000-0000-00009C090000}"/>
    <cellStyle name="표준 83 8" xfId="2461" xr:uid="{00000000-0005-0000-0000-00009D090000}"/>
    <cellStyle name="표준 83 9" xfId="2462" xr:uid="{00000000-0005-0000-0000-00009E090000}"/>
    <cellStyle name="표준 84 10" xfId="2463" xr:uid="{00000000-0005-0000-0000-00009F090000}"/>
    <cellStyle name="표준 84 11" xfId="2464" xr:uid="{00000000-0005-0000-0000-0000A0090000}"/>
    <cellStyle name="표준 84 12" xfId="2465" xr:uid="{00000000-0005-0000-0000-0000A1090000}"/>
    <cellStyle name="표준 84 13" xfId="2466" xr:uid="{00000000-0005-0000-0000-0000A2090000}"/>
    <cellStyle name="표준 84 14" xfId="2467" xr:uid="{00000000-0005-0000-0000-0000A3090000}"/>
    <cellStyle name="표준 84 15" xfId="2468" xr:uid="{00000000-0005-0000-0000-0000A4090000}"/>
    <cellStyle name="표준 84 16" xfId="2469" xr:uid="{00000000-0005-0000-0000-0000A5090000}"/>
    <cellStyle name="표준 84 17" xfId="2470" xr:uid="{00000000-0005-0000-0000-0000A6090000}"/>
    <cellStyle name="표준 84 18" xfId="2471" xr:uid="{00000000-0005-0000-0000-0000A7090000}"/>
    <cellStyle name="표준 84 19" xfId="2472" xr:uid="{00000000-0005-0000-0000-0000A8090000}"/>
    <cellStyle name="표준 84 2" xfId="2473" xr:uid="{00000000-0005-0000-0000-0000A9090000}"/>
    <cellStyle name="표준 84 20" xfId="2474" xr:uid="{00000000-0005-0000-0000-0000AA090000}"/>
    <cellStyle name="표준 84 21" xfId="2475" xr:uid="{00000000-0005-0000-0000-0000AB090000}"/>
    <cellStyle name="표준 84 22" xfId="2476" xr:uid="{00000000-0005-0000-0000-0000AC090000}"/>
    <cellStyle name="표준 84 23" xfId="2477" xr:uid="{00000000-0005-0000-0000-0000AD090000}"/>
    <cellStyle name="표준 84 24" xfId="2478" xr:uid="{00000000-0005-0000-0000-0000AE090000}"/>
    <cellStyle name="표준 84 25" xfId="2479" xr:uid="{00000000-0005-0000-0000-0000AF090000}"/>
    <cellStyle name="표준 84 26" xfId="2480" xr:uid="{00000000-0005-0000-0000-0000B0090000}"/>
    <cellStyle name="표준 84 27" xfId="2481" xr:uid="{00000000-0005-0000-0000-0000B1090000}"/>
    <cellStyle name="표준 84 28" xfId="2482" xr:uid="{00000000-0005-0000-0000-0000B2090000}"/>
    <cellStyle name="표준 84 29" xfId="2483" xr:uid="{00000000-0005-0000-0000-0000B3090000}"/>
    <cellStyle name="표준 84 3" xfId="2484" xr:uid="{00000000-0005-0000-0000-0000B4090000}"/>
    <cellStyle name="표준 84 30" xfId="2485" xr:uid="{00000000-0005-0000-0000-0000B5090000}"/>
    <cellStyle name="표준 84 31" xfId="2486" xr:uid="{00000000-0005-0000-0000-0000B6090000}"/>
    <cellStyle name="표준 84 32" xfId="2487" xr:uid="{00000000-0005-0000-0000-0000B7090000}"/>
    <cellStyle name="표준 84 33" xfId="2488" xr:uid="{00000000-0005-0000-0000-0000B8090000}"/>
    <cellStyle name="표준 84 34" xfId="2489" xr:uid="{00000000-0005-0000-0000-0000B9090000}"/>
    <cellStyle name="표준 84 35" xfId="2490" xr:uid="{00000000-0005-0000-0000-0000BA090000}"/>
    <cellStyle name="표준 84 36" xfId="2491" xr:uid="{00000000-0005-0000-0000-0000BB090000}"/>
    <cellStyle name="표준 84 37" xfId="2492" xr:uid="{00000000-0005-0000-0000-0000BC090000}"/>
    <cellStyle name="표준 84 38" xfId="2493" xr:uid="{00000000-0005-0000-0000-0000BD090000}"/>
    <cellStyle name="표준 84 39" xfId="2494" xr:uid="{00000000-0005-0000-0000-0000BE090000}"/>
    <cellStyle name="표준 84 4" xfId="2495" xr:uid="{00000000-0005-0000-0000-0000BF090000}"/>
    <cellStyle name="표준 84 40" xfId="2496" xr:uid="{00000000-0005-0000-0000-0000C0090000}"/>
    <cellStyle name="표준 84 41" xfId="2497" xr:uid="{00000000-0005-0000-0000-0000C1090000}"/>
    <cellStyle name="표준 84 42" xfId="2498" xr:uid="{00000000-0005-0000-0000-0000C2090000}"/>
    <cellStyle name="표준 84 43" xfId="2499" xr:uid="{00000000-0005-0000-0000-0000C3090000}"/>
    <cellStyle name="표준 84 44" xfId="2500" xr:uid="{00000000-0005-0000-0000-0000C4090000}"/>
    <cellStyle name="표준 84 45" xfId="2501" xr:uid="{00000000-0005-0000-0000-0000C5090000}"/>
    <cellStyle name="표준 84 5" xfId="2502" xr:uid="{00000000-0005-0000-0000-0000C6090000}"/>
    <cellStyle name="표준 84 6" xfId="2503" xr:uid="{00000000-0005-0000-0000-0000C7090000}"/>
    <cellStyle name="표준 84 7" xfId="2504" xr:uid="{00000000-0005-0000-0000-0000C8090000}"/>
    <cellStyle name="표준 84 8" xfId="2505" xr:uid="{00000000-0005-0000-0000-0000C9090000}"/>
    <cellStyle name="표준 84 9" xfId="2506" xr:uid="{00000000-0005-0000-0000-0000CA090000}"/>
    <cellStyle name="표준 85 10" xfId="2507" xr:uid="{00000000-0005-0000-0000-0000CB090000}"/>
    <cellStyle name="표준 85 11" xfId="2508" xr:uid="{00000000-0005-0000-0000-0000CC090000}"/>
    <cellStyle name="표준 85 12" xfId="2509" xr:uid="{00000000-0005-0000-0000-0000CD090000}"/>
    <cellStyle name="표준 85 13" xfId="2510" xr:uid="{00000000-0005-0000-0000-0000CE090000}"/>
    <cellStyle name="표준 85 14" xfId="2511" xr:uid="{00000000-0005-0000-0000-0000CF090000}"/>
    <cellStyle name="표준 85 15" xfId="2512" xr:uid="{00000000-0005-0000-0000-0000D0090000}"/>
    <cellStyle name="표준 85 16" xfId="2513" xr:uid="{00000000-0005-0000-0000-0000D1090000}"/>
    <cellStyle name="표준 85 17" xfId="2514" xr:uid="{00000000-0005-0000-0000-0000D2090000}"/>
    <cellStyle name="표준 85 18" xfId="2515" xr:uid="{00000000-0005-0000-0000-0000D3090000}"/>
    <cellStyle name="표준 85 19" xfId="2516" xr:uid="{00000000-0005-0000-0000-0000D4090000}"/>
    <cellStyle name="표준 85 2" xfId="2517" xr:uid="{00000000-0005-0000-0000-0000D5090000}"/>
    <cellStyle name="표준 85 20" xfId="2518" xr:uid="{00000000-0005-0000-0000-0000D6090000}"/>
    <cellStyle name="표준 85 21" xfId="2519" xr:uid="{00000000-0005-0000-0000-0000D7090000}"/>
    <cellStyle name="표준 85 22" xfId="2520" xr:uid="{00000000-0005-0000-0000-0000D8090000}"/>
    <cellStyle name="표준 85 23" xfId="2521" xr:uid="{00000000-0005-0000-0000-0000D9090000}"/>
    <cellStyle name="표준 85 24" xfId="2522" xr:uid="{00000000-0005-0000-0000-0000DA090000}"/>
    <cellStyle name="표준 85 25" xfId="2523" xr:uid="{00000000-0005-0000-0000-0000DB090000}"/>
    <cellStyle name="표준 85 26" xfId="2524" xr:uid="{00000000-0005-0000-0000-0000DC090000}"/>
    <cellStyle name="표준 85 27" xfId="2525" xr:uid="{00000000-0005-0000-0000-0000DD090000}"/>
    <cellStyle name="표준 85 28" xfId="2526" xr:uid="{00000000-0005-0000-0000-0000DE090000}"/>
    <cellStyle name="표준 85 29" xfId="2527" xr:uid="{00000000-0005-0000-0000-0000DF090000}"/>
    <cellStyle name="표준 85 3" xfId="2528" xr:uid="{00000000-0005-0000-0000-0000E0090000}"/>
    <cellStyle name="표준 85 30" xfId="2529" xr:uid="{00000000-0005-0000-0000-0000E1090000}"/>
    <cellStyle name="표준 85 31" xfId="2530" xr:uid="{00000000-0005-0000-0000-0000E2090000}"/>
    <cellStyle name="표준 85 32" xfId="2531" xr:uid="{00000000-0005-0000-0000-0000E3090000}"/>
    <cellStyle name="표준 85 33" xfId="2532" xr:uid="{00000000-0005-0000-0000-0000E4090000}"/>
    <cellStyle name="표준 85 34" xfId="2533" xr:uid="{00000000-0005-0000-0000-0000E5090000}"/>
    <cellStyle name="표준 85 35" xfId="2534" xr:uid="{00000000-0005-0000-0000-0000E6090000}"/>
    <cellStyle name="표준 85 36" xfId="2535" xr:uid="{00000000-0005-0000-0000-0000E7090000}"/>
    <cellStyle name="표준 85 37" xfId="2536" xr:uid="{00000000-0005-0000-0000-0000E8090000}"/>
    <cellStyle name="표준 85 38" xfId="2537" xr:uid="{00000000-0005-0000-0000-0000E9090000}"/>
    <cellStyle name="표준 85 39" xfId="2538" xr:uid="{00000000-0005-0000-0000-0000EA090000}"/>
    <cellStyle name="표준 85 4" xfId="2539" xr:uid="{00000000-0005-0000-0000-0000EB090000}"/>
    <cellStyle name="표준 85 40" xfId="2540" xr:uid="{00000000-0005-0000-0000-0000EC090000}"/>
    <cellStyle name="표준 85 41" xfId="2541" xr:uid="{00000000-0005-0000-0000-0000ED090000}"/>
    <cellStyle name="표준 85 42" xfId="2542" xr:uid="{00000000-0005-0000-0000-0000EE090000}"/>
    <cellStyle name="표준 85 43" xfId="2543" xr:uid="{00000000-0005-0000-0000-0000EF090000}"/>
    <cellStyle name="표준 85 44" xfId="2544" xr:uid="{00000000-0005-0000-0000-0000F0090000}"/>
    <cellStyle name="표준 85 45" xfId="2545" xr:uid="{00000000-0005-0000-0000-0000F1090000}"/>
    <cellStyle name="표준 85 5" xfId="2546" xr:uid="{00000000-0005-0000-0000-0000F2090000}"/>
    <cellStyle name="표준 85 6" xfId="2547" xr:uid="{00000000-0005-0000-0000-0000F3090000}"/>
    <cellStyle name="표준 85 7" xfId="2548" xr:uid="{00000000-0005-0000-0000-0000F4090000}"/>
    <cellStyle name="표준 85 8" xfId="2549" xr:uid="{00000000-0005-0000-0000-0000F5090000}"/>
    <cellStyle name="표준 85 9" xfId="2550" xr:uid="{00000000-0005-0000-0000-0000F6090000}"/>
    <cellStyle name="표준 86 10" xfId="2551" xr:uid="{00000000-0005-0000-0000-0000F7090000}"/>
    <cellStyle name="표준 86 11" xfId="2552" xr:uid="{00000000-0005-0000-0000-0000F8090000}"/>
    <cellStyle name="표준 86 12" xfId="2553" xr:uid="{00000000-0005-0000-0000-0000F9090000}"/>
    <cellStyle name="표준 86 13" xfId="2554" xr:uid="{00000000-0005-0000-0000-0000FA090000}"/>
    <cellStyle name="표준 86 14" xfId="2555" xr:uid="{00000000-0005-0000-0000-0000FB090000}"/>
    <cellStyle name="표준 86 15" xfId="2556" xr:uid="{00000000-0005-0000-0000-0000FC090000}"/>
    <cellStyle name="표준 86 16" xfId="2557" xr:uid="{00000000-0005-0000-0000-0000FD090000}"/>
    <cellStyle name="표준 86 17" xfId="2558" xr:uid="{00000000-0005-0000-0000-0000FE090000}"/>
    <cellStyle name="표준 86 18" xfId="2559" xr:uid="{00000000-0005-0000-0000-0000FF090000}"/>
    <cellStyle name="표준 86 19" xfId="2560" xr:uid="{00000000-0005-0000-0000-0000000A0000}"/>
    <cellStyle name="표준 86 2" xfId="2561" xr:uid="{00000000-0005-0000-0000-0000010A0000}"/>
    <cellStyle name="표준 86 20" xfId="2562" xr:uid="{00000000-0005-0000-0000-0000020A0000}"/>
    <cellStyle name="표준 86 21" xfId="2563" xr:uid="{00000000-0005-0000-0000-0000030A0000}"/>
    <cellStyle name="표준 86 22" xfId="2564" xr:uid="{00000000-0005-0000-0000-0000040A0000}"/>
    <cellStyle name="표준 86 23" xfId="2565" xr:uid="{00000000-0005-0000-0000-0000050A0000}"/>
    <cellStyle name="표준 86 24" xfId="2566" xr:uid="{00000000-0005-0000-0000-0000060A0000}"/>
    <cellStyle name="표준 86 25" xfId="2567" xr:uid="{00000000-0005-0000-0000-0000070A0000}"/>
    <cellStyle name="표준 86 26" xfId="2568" xr:uid="{00000000-0005-0000-0000-0000080A0000}"/>
    <cellStyle name="표준 86 27" xfId="2569" xr:uid="{00000000-0005-0000-0000-0000090A0000}"/>
    <cellStyle name="표준 86 28" xfId="2570" xr:uid="{00000000-0005-0000-0000-00000A0A0000}"/>
    <cellStyle name="표준 86 29" xfId="2571" xr:uid="{00000000-0005-0000-0000-00000B0A0000}"/>
    <cellStyle name="표준 86 3" xfId="2572" xr:uid="{00000000-0005-0000-0000-00000C0A0000}"/>
    <cellStyle name="표준 86 30" xfId="2573" xr:uid="{00000000-0005-0000-0000-00000D0A0000}"/>
    <cellStyle name="표준 86 31" xfId="2574" xr:uid="{00000000-0005-0000-0000-00000E0A0000}"/>
    <cellStyle name="표준 86 32" xfId="2575" xr:uid="{00000000-0005-0000-0000-00000F0A0000}"/>
    <cellStyle name="표준 86 33" xfId="2576" xr:uid="{00000000-0005-0000-0000-0000100A0000}"/>
    <cellStyle name="표준 86 34" xfId="2577" xr:uid="{00000000-0005-0000-0000-0000110A0000}"/>
    <cellStyle name="표준 86 35" xfId="2578" xr:uid="{00000000-0005-0000-0000-0000120A0000}"/>
    <cellStyle name="표준 86 36" xfId="2579" xr:uid="{00000000-0005-0000-0000-0000130A0000}"/>
    <cellStyle name="표준 86 37" xfId="2580" xr:uid="{00000000-0005-0000-0000-0000140A0000}"/>
    <cellStyle name="표준 86 38" xfId="2581" xr:uid="{00000000-0005-0000-0000-0000150A0000}"/>
    <cellStyle name="표준 86 39" xfId="2582" xr:uid="{00000000-0005-0000-0000-0000160A0000}"/>
    <cellStyle name="표준 86 4" xfId="2583" xr:uid="{00000000-0005-0000-0000-0000170A0000}"/>
    <cellStyle name="표준 86 40" xfId="2584" xr:uid="{00000000-0005-0000-0000-0000180A0000}"/>
    <cellStyle name="표준 86 41" xfId="2585" xr:uid="{00000000-0005-0000-0000-0000190A0000}"/>
    <cellStyle name="표준 86 42" xfId="2586" xr:uid="{00000000-0005-0000-0000-00001A0A0000}"/>
    <cellStyle name="표준 86 43" xfId="2587" xr:uid="{00000000-0005-0000-0000-00001B0A0000}"/>
    <cellStyle name="표준 86 44" xfId="2588" xr:uid="{00000000-0005-0000-0000-00001C0A0000}"/>
    <cellStyle name="표준 86 45" xfId="2589" xr:uid="{00000000-0005-0000-0000-00001D0A0000}"/>
    <cellStyle name="표준 86 5" xfId="2590" xr:uid="{00000000-0005-0000-0000-00001E0A0000}"/>
    <cellStyle name="표준 86 6" xfId="2591" xr:uid="{00000000-0005-0000-0000-00001F0A0000}"/>
    <cellStyle name="표준 86 7" xfId="2592" xr:uid="{00000000-0005-0000-0000-0000200A0000}"/>
    <cellStyle name="표준 86 8" xfId="2593" xr:uid="{00000000-0005-0000-0000-0000210A0000}"/>
    <cellStyle name="표준 86 9" xfId="2594" xr:uid="{00000000-0005-0000-0000-0000220A0000}"/>
    <cellStyle name="표준 87 10" xfId="2595" xr:uid="{00000000-0005-0000-0000-0000230A0000}"/>
    <cellStyle name="표준 87 11" xfId="2596" xr:uid="{00000000-0005-0000-0000-0000240A0000}"/>
    <cellStyle name="표준 87 12" xfId="2597" xr:uid="{00000000-0005-0000-0000-0000250A0000}"/>
    <cellStyle name="표준 87 13" xfId="2598" xr:uid="{00000000-0005-0000-0000-0000260A0000}"/>
    <cellStyle name="표준 87 14" xfId="2599" xr:uid="{00000000-0005-0000-0000-0000270A0000}"/>
    <cellStyle name="표준 87 15" xfId="2600" xr:uid="{00000000-0005-0000-0000-0000280A0000}"/>
    <cellStyle name="표준 87 16" xfId="2601" xr:uid="{00000000-0005-0000-0000-0000290A0000}"/>
    <cellStyle name="표준 87 17" xfId="2602" xr:uid="{00000000-0005-0000-0000-00002A0A0000}"/>
    <cellStyle name="표준 87 18" xfId="2603" xr:uid="{00000000-0005-0000-0000-00002B0A0000}"/>
    <cellStyle name="표준 87 19" xfId="2604" xr:uid="{00000000-0005-0000-0000-00002C0A0000}"/>
    <cellStyle name="표준 87 2" xfId="2605" xr:uid="{00000000-0005-0000-0000-00002D0A0000}"/>
    <cellStyle name="표준 87 20" xfId="2606" xr:uid="{00000000-0005-0000-0000-00002E0A0000}"/>
    <cellStyle name="표준 87 21" xfId="2607" xr:uid="{00000000-0005-0000-0000-00002F0A0000}"/>
    <cellStyle name="표준 87 22" xfId="2608" xr:uid="{00000000-0005-0000-0000-0000300A0000}"/>
    <cellStyle name="표준 87 23" xfId="2609" xr:uid="{00000000-0005-0000-0000-0000310A0000}"/>
    <cellStyle name="표준 87 24" xfId="2610" xr:uid="{00000000-0005-0000-0000-0000320A0000}"/>
    <cellStyle name="표준 87 25" xfId="2611" xr:uid="{00000000-0005-0000-0000-0000330A0000}"/>
    <cellStyle name="표준 87 26" xfId="2612" xr:uid="{00000000-0005-0000-0000-0000340A0000}"/>
    <cellStyle name="표준 87 27" xfId="2613" xr:uid="{00000000-0005-0000-0000-0000350A0000}"/>
    <cellStyle name="표준 87 28" xfId="2614" xr:uid="{00000000-0005-0000-0000-0000360A0000}"/>
    <cellStyle name="표준 87 29" xfId="2615" xr:uid="{00000000-0005-0000-0000-0000370A0000}"/>
    <cellStyle name="표준 87 3" xfId="2616" xr:uid="{00000000-0005-0000-0000-0000380A0000}"/>
    <cellStyle name="표준 87 30" xfId="2617" xr:uid="{00000000-0005-0000-0000-0000390A0000}"/>
    <cellStyle name="표준 87 31" xfId="2618" xr:uid="{00000000-0005-0000-0000-00003A0A0000}"/>
    <cellStyle name="표준 87 32" xfId="2619" xr:uid="{00000000-0005-0000-0000-00003B0A0000}"/>
    <cellStyle name="표준 87 33" xfId="2620" xr:uid="{00000000-0005-0000-0000-00003C0A0000}"/>
    <cellStyle name="표준 87 34" xfId="2621" xr:uid="{00000000-0005-0000-0000-00003D0A0000}"/>
    <cellStyle name="표준 87 35" xfId="2622" xr:uid="{00000000-0005-0000-0000-00003E0A0000}"/>
    <cellStyle name="표준 87 36" xfId="2623" xr:uid="{00000000-0005-0000-0000-00003F0A0000}"/>
    <cellStyle name="표준 87 37" xfId="2624" xr:uid="{00000000-0005-0000-0000-0000400A0000}"/>
    <cellStyle name="표준 87 38" xfId="2625" xr:uid="{00000000-0005-0000-0000-0000410A0000}"/>
    <cellStyle name="표준 87 39" xfId="2626" xr:uid="{00000000-0005-0000-0000-0000420A0000}"/>
    <cellStyle name="표준 87 4" xfId="2627" xr:uid="{00000000-0005-0000-0000-0000430A0000}"/>
    <cellStyle name="표준 87 40" xfId="2628" xr:uid="{00000000-0005-0000-0000-0000440A0000}"/>
    <cellStyle name="표준 87 41" xfId="2629" xr:uid="{00000000-0005-0000-0000-0000450A0000}"/>
    <cellStyle name="표준 87 42" xfId="2630" xr:uid="{00000000-0005-0000-0000-0000460A0000}"/>
    <cellStyle name="표준 87 43" xfId="2631" xr:uid="{00000000-0005-0000-0000-0000470A0000}"/>
    <cellStyle name="표준 87 44" xfId="2632" xr:uid="{00000000-0005-0000-0000-0000480A0000}"/>
    <cellStyle name="표준 87 45" xfId="2633" xr:uid="{00000000-0005-0000-0000-0000490A0000}"/>
    <cellStyle name="표준 87 5" xfId="2634" xr:uid="{00000000-0005-0000-0000-00004A0A0000}"/>
    <cellStyle name="표준 87 6" xfId="2635" xr:uid="{00000000-0005-0000-0000-00004B0A0000}"/>
    <cellStyle name="표준 87 7" xfId="2636" xr:uid="{00000000-0005-0000-0000-00004C0A0000}"/>
    <cellStyle name="표준 87 8" xfId="2637" xr:uid="{00000000-0005-0000-0000-00004D0A0000}"/>
    <cellStyle name="표준 87 9" xfId="2638" xr:uid="{00000000-0005-0000-0000-00004E0A0000}"/>
    <cellStyle name="표준 89 10" xfId="2639" xr:uid="{00000000-0005-0000-0000-00004F0A0000}"/>
    <cellStyle name="표준 89 11" xfId="2640" xr:uid="{00000000-0005-0000-0000-0000500A0000}"/>
    <cellStyle name="표준 89 12" xfId="2641" xr:uid="{00000000-0005-0000-0000-0000510A0000}"/>
    <cellStyle name="표준 89 13" xfId="2642" xr:uid="{00000000-0005-0000-0000-0000520A0000}"/>
    <cellStyle name="표준 89 14" xfId="2643" xr:uid="{00000000-0005-0000-0000-0000530A0000}"/>
    <cellStyle name="표준 89 15" xfId="2644" xr:uid="{00000000-0005-0000-0000-0000540A0000}"/>
    <cellStyle name="표준 89 16" xfId="2645" xr:uid="{00000000-0005-0000-0000-0000550A0000}"/>
    <cellStyle name="표준 89 17" xfId="2646" xr:uid="{00000000-0005-0000-0000-0000560A0000}"/>
    <cellStyle name="표준 89 18" xfId="2647" xr:uid="{00000000-0005-0000-0000-0000570A0000}"/>
    <cellStyle name="표준 89 19" xfId="2648" xr:uid="{00000000-0005-0000-0000-0000580A0000}"/>
    <cellStyle name="표준 89 2" xfId="2649" xr:uid="{00000000-0005-0000-0000-0000590A0000}"/>
    <cellStyle name="표준 89 20" xfId="2650" xr:uid="{00000000-0005-0000-0000-00005A0A0000}"/>
    <cellStyle name="표준 89 21" xfId="2651" xr:uid="{00000000-0005-0000-0000-00005B0A0000}"/>
    <cellStyle name="표준 89 22" xfId="2652" xr:uid="{00000000-0005-0000-0000-00005C0A0000}"/>
    <cellStyle name="표준 89 23" xfId="2653" xr:uid="{00000000-0005-0000-0000-00005D0A0000}"/>
    <cellStyle name="표준 89 24" xfId="2654" xr:uid="{00000000-0005-0000-0000-00005E0A0000}"/>
    <cellStyle name="표준 89 25" xfId="2655" xr:uid="{00000000-0005-0000-0000-00005F0A0000}"/>
    <cellStyle name="표준 89 26" xfId="2656" xr:uid="{00000000-0005-0000-0000-0000600A0000}"/>
    <cellStyle name="표준 89 27" xfId="2657" xr:uid="{00000000-0005-0000-0000-0000610A0000}"/>
    <cellStyle name="표준 89 28" xfId="2658" xr:uid="{00000000-0005-0000-0000-0000620A0000}"/>
    <cellStyle name="표준 89 29" xfId="2659" xr:uid="{00000000-0005-0000-0000-0000630A0000}"/>
    <cellStyle name="표준 89 3" xfId="2660" xr:uid="{00000000-0005-0000-0000-0000640A0000}"/>
    <cellStyle name="표준 89 30" xfId="2661" xr:uid="{00000000-0005-0000-0000-0000650A0000}"/>
    <cellStyle name="표준 89 31" xfId="2662" xr:uid="{00000000-0005-0000-0000-0000660A0000}"/>
    <cellStyle name="표준 89 32" xfId="2663" xr:uid="{00000000-0005-0000-0000-0000670A0000}"/>
    <cellStyle name="표준 89 33" xfId="2664" xr:uid="{00000000-0005-0000-0000-0000680A0000}"/>
    <cellStyle name="표준 89 34" xfId="2665" xr:uid="{00000000-0005-0000-0000-0000690A0000}"/>
    <cellStyle name="표준 89 35" xfId="2666" xr:uid="{00000000-0005-0000-0000-00006A0A0000}"/>
    <cellStyle name="표준 89 36" xfId="2667" xr:uid="{00000000-0005-0000-0000-00006B0A0000}"/>
    <cellStyle name="표준 89 37" xfId="2668" xr:uid="{00000000-0005-0000-0000-00006C0A0000}"/>
    <cellStyle name="표준 89 38" xfId="2669" xr:uid="{00000000-0005-0000-0000-00006D0A0000}"/>
    <cellStyle name="표준 89 39" xfId="2670" xr:uid="{00000000-0005-0000-0000-00006E0A0000}"/>
    <cellStyle name="표준 89 4" xfId="2671" xr:uid="{00000000-0005-0000-0000-00006F0A0000}"/>
    <cellStyle name="표준 89 40" xfId="2672" xr:uid="{00000000-0005-0000-0000-0000700A0000}"/>
    <cellStyle name="표준 89 41" xfId="2673" xr:uid="{00000000-0005-0000-0000-0000710A0000}"/>
    <cellStyle name="표준 89 42" xfId="2674" xr:uid="{00000000-0005-0000-0000-0000720A0000}"/>
    <cellStyle name="표준 89 43" xfId="2675" xr:uid="{00000000-0005-0000-0000-0000730A0000}"/>
    <cellStyle name="표준 89 44" xfId="2676" xr:uid="{00000000-0005-0000-0000-0000740A0000}"/>
    <cellStyle name="표준 89 45" xfId="2677" xr:uid="{00000000-0005-0000-0000-0000750A0000}"/>
    <cellStyle name="표준 89 5" xfId="2678" xr:uid="{00000000-0005-0000-0000-0000760A0000}"/>
    <cellStyle name="표준 89 6" xfId="2679" xr:uid="{00000000-0005-0000-0000-0000770A0000}"/>
    <cellStyle name="표준 89 7" xfId="2680" xr:uid="{00000000-0005-0000-0000-0000780A0000}"/>
    <cellStyle name="표준 89 8" xfId="2681" xr:uid="{00000000-0005-0000-0000-0000790A0000}"/>
    <cellStyle name="표준 89 9" xfId="2682" xr:uid="{00000000-0005-0000-0000-00007A0A0000}"/>
    <cellStyle name="표준 9" xfId="2683" xr:uid="{00000000-0005-0000-0000-00007B0A0000}"/>
    <cellStyle name="표준 9 2" xfId="2684" xr:uid="{00000000-0005-0000-0000-00007C0A0000}"/>
    <cellStyle name="표준 90 10" xfId="2685" xr:uid="{00000000-0005-0000-0000-00007D0A0000}"/>
    <cellStyle name="표준 90 11" xfId="2686" xr:uid="{00000000-0005-0000-0000-00007E0A0000}"/>
    <cellStyle name="표준 90 12" xfId="2687" xr:uid="{00000000-0005-0000-0000-00007F0A0000}"/>
    <cellStyle name="표준 90 13" xfId="2688" xr:uid="{00000000-0005-0000-0000-0000800A0000}"/>
    <cellStyle name="표준 90 14" xfId="2689" xr:uid="{00000000-0005-0000-0000-0000810A0000}"/>
    <cellStyle name="표준 90 15" xfId="2690" xr:uid="{00000000-0005-0000-0000-0000820A0000}"/>
    <cellStyle name="표준 90 16" xfId="2691" xr:uid="{00000000-0005-0000-0000-0000830A0000}"/>
    <cellStyle name="표준 90 17" xfId="2692" xr:uid="{00000000-0005-0000-0000-0000840A0000}"/>
    <cellStyle name="표준 90 18" xfId="2693" xr:uid="{00000000-0005-0000-0000-0000850A0000}"/>
    <cellStyle name="표준 90 19" xfId="2694" xr:uid="{00000000-0005-0000-0000-0000860A0000}"/>
    <cellStyle name="표준 90 2" xfId="2695" xr:uid="{00000000-0005-0000-0000-0000870A0000}"/>
    <cellStyle name="표준 90 20" xfId="2696" xr:uid="{00000000-0005-0000-0000-0000880A0000}"/>
    <cellStyle name="표준 90 21" xfId="2697" xr:uid="{00000000-0005-0000-0000-0000890A0000}"/>
    <cellStyle name="표준 90 22" xfId="2698" xr:uid="{00000000-0005-0000-0000-00008A0A0000}"/>
    <cellStyle name="표준 90 23" xfId="2699" xr:uid="{00000000-0005-0000-0000-00008B0A0000}"/>
    <cellStyle name="표준 90 24" xfId="2700" xr:uid="{00000000-0005-0000-0000-00008C0A0000}"/>
    <cellStyle name="표준 90 25" xfId="2701" xr:uid="{00000000-0005-0000-0000-00008D0A0000}"/>
    <cellStyle name="표준 90 26" xfId="2702" xr:uid="{00000000-0005-0000-0000-00008E0A0000}"/>
    <cellStyle name="표준 90 27" xfId="2703" xr:uid="{00000000-0005-0000-0000-00008F0A0000}"/>
    <cellStyle name="표준 90 28" xfId="2704" xr:uid="{00000000-0005-0000-0000-0000900A0000}"/>
    <cellStyle name="표준 90 29" xfId="2705" xr:uid="{00000000-0005-0000-0000-0000910A0000}"/>
    <cellStyle name="표준 90 3" xfId="2706" xr:uid="{00000000-0005-0000-0000-0000920A0000}"/>
    <cellStyle name="표준 90 30" xfId="2707" xr:uid="{00000000-0005-0000-0000-0000930A0000}"/>
    <cellStyle name="표준 90 31" xfId="2708" xr:uid="{00000000-0005-0000-0000-0000940A0000}"/>
    <cellStyle name="표준 90 32" xfId="2709" xr:uid="{00000000-0005-0000-0000-0000950A0000}"/>
    <cellStyle name="표준 90 4" xfId="2710" xr:uid="{00000000-0005-0000-0000-0000960A0000}"/>
    <cellStyle name="표준 90 5" xfId="2711" xr:uid="{00000000-0005-0000-0000-0000970A0000}"/>
    <cellStyle name="표준 90 6" xfId="2712" xr:uid="{00000000-0005-0000-0000-0000980A0000}"/>
    <cellStyle name="표준 90 7" xfId="2713" xr:uid="{00000000-0005-0000-0000-0000990A0000}"/>
    <cellStyle name="표준 90 8" xfId="2714" xr:uid="{00000000-0005-0000-0000-00009A0A0000}"/>
    <cellStyle name="표준 90 9" xfId="2715" xr:uid="{00000000-0005-0000-0000-00009B0A0000}"/>
    <cellStyle name="표준 91 10" xfId="2716" xr:uid="{00000000-0005-0000-0000-00009C0A0000}"/>
    <cellStyle name="표준 91 11" xfId="2717" xr:uid="{00000000-0005-0000-0000-00009D0A0000}"/>
    <cellStyle name="표준 91 12" xfId="2718" xr:uid="{00000000-0005-0000-0000-00009E0A0000}"/>
    <cellStyle name="표준 91 13" xfId="2719" xr:uid="{00000000-0005-0000-0000-00009F0A0000}"/>
    <cellStyle name="표준 91 14" xfId="2720" xr:uid="{00000000-0005-0000-0000-0000A00A0000}"/>
    <cellStyle name="표준 91 15" xfId="2721" xr:uid="{00000000-0005-0000-0000-0000A10A0000}"/>
    <cellStyle name="표준 91 16" xfId="2722" xr:uid="{00000000-0005-0000-0000-0000A20A0000}"/>
    <cellStyle name="표준 91 17" xfId="2723" xr:uid="{00000000-0005-0000-0000-0000A30A0000}"/>
    <cellStyle name="표준 91 18" xfId="2724" xr:uid="{00000000-0005-0000-0000-0000A40A0000}"/>
    <cellStyle name="표준 91 19" xfId="2725" xr:uid="{00000000-0005-0000-0000-0000A50A0000}"/>
    <cellStyle name="표준 91 2" xfId="2726" xr:uid="{00000000-0005-0000-0000-0000A60A0000}"/>
    <cellStyle name="표준 91 20" xfId="2727" xr:uid="{00000000-0005-0000-0000-0000A70A0000}"/>
    <cellStyle name="표준 91 21" xfId="2728" xr:uid="{00000000-0005-0000-0000-0000A80A0000}"/>
    <cellStyle name="표준 91 22" xfId="2729" xr:uid="{00000000-0005-0000-0000-0000A90A0000}"/>
    <cellStyle name="표준 91 23" xfId="2730" xr:uid="{00000000-0005-0000-0000-0000AA0A0000}"/>
    <cellStyle name="표준 91 24" xfId="2731" xr:uid="{00000000-0005-0000-0000-0000AB0A0000}"/>
    <cellStyle name="표준 91 25" xfId="2732" xr:uid="{00000000-0005-0000-0000-0000AC0A0000}"/>
    <cellStyle name="표준 91 26" xfId="2733" xr:uid="{00000000-0005-0000-0000-0000AD0A0000}"/>
    <cellStyle name="표준 91 27" xfId="2734" xr:uid="{00000000-0005-0000-0000-0000AE0A0000}"/>
    <cellStyle name="표준 91 28" xfId="2735" xr:uid="{00000000-0005-0000-0000-0000AF0A0000}"/>
    <cellStyle name="표준 91 29" xfId="2736" xr:uid="{00000000-0005-0000-0000-0000B00A0000}"/>
    <cellStyle name="표준 91 3" xfId="2737" xr:uid="{00000000-0005-0000-0000-0000B10A0000}"/>
    <cellStyle name="표준 91 30" xfId="2738" xr:uid="{00000000-0005-0000-0000-0000B20A0000}"/>
    <cellStyle name="표준 91 31" xfId="2739" xr:uid="{00000000-0005-0000-0000-0000B30A0000}"/>
    <cellStyle name="표준 91 32" xfId="2740" xr:uid="{00000000-0005-0000-0000-0000B40A0000}"/>
    <cellStyle name="표준 91 4" xfId="2741" xr:uid="{00000000-0005-0000-0000-0000B50A0000}"/>
    <cellStyle name="표준 91 5" xfId="2742" xr:uid="{00000000-0005-0000-0000-0000B60A0000}"/>
    <cellStyle name="표준 91 6" xfId="2743" xr:uid="{00000000-0005-0000-0000-0000B70A0000}"/>
    <cellStyle name="표준 91 7" xfId="2744" xr:uid="{00000000-0005-0000-0000-0000B80A0000}"/>
    <cellStyle name="표준 91 8" xfId="2745" xr:uid="{00000000-0005-0000-0000-0000B90A0000}"/>
    <cellStyle name="표준 91 9" xfId="2746" xr:uid="{00000000-0005-0000-0000-0000BA0A0000}"/>
    <cellStyle name="표준 92 10" xfId="2747" xr:uid="{00000000-0005-0000-0000-0000BB0A0000}"/>
    <cellStyle name="표준 92 11" xfId="2748" xr:uid="{00000000-0005-0000-0000-0000BC0A0000}"/>
    <cellStyle name="표준 92 12" xfId="2749" xr:uid="{00000000-0005-0000-0000-0000BD0A0000}"/>
    <cellStyle name="표준 92 13" xfId="2750" xr:uid="{00000000-0005-0000-0000-0000BE0A0000}"/>
    <cellStyle name="표준 92 14" xfId="2751" xr:uid="{00000000-0005-0000-0000-0000BF0A0000}"/>
    <cellStyle name="표준 92 15" xfId="2752" xr:uid="{00000000-0005-0000-0000-0000C00A0000}"/>
    <cellStyle name="표준 92 16" xfId="2753" xr:uid="{00000000-0005-0000-0000-0000C10A0000}"/>
    <cellStyle name="표준 92 17" xfId="2754" xr:uid="{00000000-0005-0000-0000-0000C20A0000}"/>
    <cellStyle name="표준 92 18" xfId="2755" xr:uid="{00000000-0005-0000-0000-0000C30A0000}"/>
    <cellStyle name="표준 92 19" xfId="2756" xr:uid="{00000000-0005-0000-0000-0000C40A0000}"/>
    <cellStyle name="표준 92 2" xfId="2757" xr:uid="{00000000-0005-0000-0000-0000C50A0000}"/>
    <cellStyle name="표준 92 20" xfId="2758" xr:uid="{00000000-0005-0000-0000-0000C60A0000}"/>
    <cellStyle name="표준 92 21" xfId="2759" xr:uid="{00000000-0005-0000-0000-0000C70A0000}"/>
    <cellStyle name="표준 92 22" xfId="2760" xr:uid="{00000000-0005-0000-0000-0000C80A0000}"/>
    <cellStyle name="표준 92 23" xfId="2761" xr:uid="{00000000-0005-0000-0000-0000C90A0000}"/>
    <cellStyle name="표준 92 24" xfId="2762" xr:uid="{00000000-0005-0000-0000-0000CA0A0000}"/>
    <cellStyle name="표준 92 25" xfId="2763" xr:uid="{00000000-0005-0000-0000-0000CB0A0000}"/>
    <cellStyle name="표준 92 26" xfId="2764" xr:uid="{00000000-0005-0000-0000-0000CC0A0000}"/>
    <cellStyle name="표준 92 27" xfId="2765" xr:uid="{00000000-0005-0000-0000-0000CD0A0000}"/>
    <cellStyle name="표준 92 28" xfId="2766" xr:uid="{00000000-0005-0000-0000-0000CE0A0000}"/>
    <cellStyle name="표준 92 29" xfId="2767" xr:uid="{00000000-0005-0000-0000-0000CF0A0000}"/>
    <cellStyle name="표준 92 3" xfId="2768" xr:uid="{00000000-0005-0000-0000-0000D00A0000}"/>
    <cellStyle name="표준 92 30" xfId="2769" xr:uid="{00000000-0005-0000-0000-0000D10A0000}"/>
    <cellStyle name="표준 92 31" xfId="2770" xr:uid="{00000000-0005-0000-0000-0000D20A0000}"/>
    <cellStyle name="표준 92 32" xfId="2771" xr:uid="{00000000-0005-0000-0000-0000D30A0000}"/>
    <cellStyle name="표준 92 4" xfId="2772" xr:uid="{00000000-0005-0000-0000-0000D40A0000}"/>
    <cellStyle name="표준 92 5" xfId="2773" xr:uid="{00000000-0005-0000-0000-0000D50A0000}"/>
    <cellStyle name="표준 92 6" xfId="2774" xr:uid="{00000000-0005-0000-0000-0000D60A0000}"/>
    <cellStyle name="표준 92 7" xfId="2775" xr:uid="{00000000-0005-0000-0000-0000D70A0000}"/>
    <cellStyle name="표준 92 8" xfId="2776" xr:uid="{00000000-0005-0000-0000-0000D80A0000}"/>
    <cellStyle name="표준 92 9" xfId="2777" xr:uid="{00000000-0005-0000-0000-0000D90A0000}"/>
    <cellStyle name="표준 93 10" xfId="2778" xr:uid="{00000000-0005-0000-0000-0000DA0A0000}"/>
    <cellStyle name="표준 93 11" xfId="2779" xr:uid="{00000000-0005-0000-0000-0000DB0A0000}"/>
    <cellStyle name="표준 93 12" xfId="2780" xr:uid="{00000000-0005-0000-0000-0000DC0A0000}"/>
    <cellStyle name="표준 93 13" xfId="2781" xr:uid="{00000000-0005-0000-0000-0000DD0A0000}"/>
    <cellStyle name="표준 93 14" xfId="2782" xr:uid="{00000000-0005-0000-0000-0000DE0A0000}"/>
    <cellStyle name="표준 93 15" xfId="2783" xr:uid="{00000000-0005-0000-0000-0000DF0A0000}"/>
    <cellStyle name="표준 93 16" xfId="2784" xr:uid="{00000000-0005-0000-0000-0000E00A0000}"/>
    <cellStyle name="표준 93 17" xfId="2785" xr:uid="{00000000-0005-0000-0000-0000E10A0000}"/>
    <cellStyle name="표준 93 18" xfId="2786" xr:uid="{00000000-0005-0000-0000-0000E20A0000}"/>
    <cellStyle name="표준 93 19" xfId="2787" xr:uid="{00000000-0005-0000-0000-0000E30A0000}"/>
    <cellStyle name="표준 93 2" xfId="2788" xr:uid="{00000000-0005-0000-0000-0000E40A0000}"/>
    <cellStyle name="표준 93 20" xfId="2789" xr:uid="{00000000-0005-0000-0000-0000E50A0000}"/>
    <cellStyle name="표준 93 21" xfId="2790" xr:uid="{00000000-0005-0000-0000-0000E60A0000}"/>
    <cellStyle name="표준 93 22" xfId="2791" xr:uid="{00000000-0005-0000-0000-0000E70A0000}"/>
    <cellStyle name="표준 93 23" xfId="2792" xr:uid="{00000000-0005-0000-0000-0000E80A0000}"/>
    <cellStyle name="표준 93 24" xfId="2793" xr:uid="{00000000-0005-0000-0000-0000E90A0000}"/>
    <cellStyle name="표준 93 25" xfId="2794" xr:uid="{00000000-0005-0000-0000-0000EA0A0000}"/>
    <cellStyle name="표준 93 26" xfId="2795" xr:uid="{00000000-0005-0000-0000-0000EB0A0000}"/>
    <cellStyle name="표준 93 27" xfId="2796" xr:uid="{00000000-0005-0000-0000-0000EC0A0000}"/>
    <cellStyle name="표준 93 28" xfId="2797" xr:uid="{00000000-0005-0000-0000-0000ED0A0000}"/>
    <cellStyle name="표준 93 29" xfId="2798" xr:uid="{00000000-0005-0000-0000-0000EE0A0000}"/>
    <cellStyle name="표준 93 3" xfId="2799" xr:uid="{00000000-0005-0000-0000-0000EF0A0000}"/>
    <cellStyle name="표준 93 30" xfId="2800" xr:uid="{00000000-0005-0000-0000-0000F00A0000}"/>
    <cellStyle name="표준 93 31" xfId="2801" xr:uid="{00000000-0005-0000-0000-0000F10A0000}"/>
    <cellStyle name="표준 93 32" xfId="2802" xr:uid="{00000000-0005-0000-0000-0000F20A0000}"/>
    <cellStyle name="표준 93 4" xfId="2803" xr:uid="{00000000-0005-0000-0000-0000F30A0000}"/>
    <cellStyle name="표준 93 5" xfId="2804" xr:uid="{00000000-0005-0000-0000-0000F40A0000}"/>
    <cellStyle name="표준 93 6" xfId="2805" xr:uid="{00000000-0005-0000-0000-0000F50A0000}"/>
    <cellStyle name="표준 93 7" xfId="2806" xr:uid="{00000000-0005-0000-0000-0000F60A0000}"/>
    <cellStyle name="표준 93 8" xfId="2807" xr:uid="{00000000-0005-0000-0000-0000F70A0000}"/>
    <cellStyle name="표준 93 9" xfId="2808" xr:uid="{00000000-0005-0000-0000-0000F80A0000}"/>
    <cellStyle name="표준 94 10" xfId="2809" xr:uid="{00000000-0005-0000-0000-0000F90A0000}"/>
    <cellStyle name="표준 94 11" xfId="2810" xr:uid="{00000000-0005-0000-0000-0000FA0A0000}"/>
    <cellStyle name="표준 94 12" xfId="2811" xr:uid="{00000000-0005-0000-0000-0000FB0A0000}"/>
    <cellStyle name="표준 94 13" xfId="2812" xr:uid="{00000000-0005-0000-0000-0000FC0A0000}"/>
    <cellStyle name="표준 94 14" xfId="2813" xr:uid="{00000000-0005-0000-0000-0000FD0A0000}"/>
    <cellStyle name="표준 94 15" xfId="2814" xr:uid="{00000000-0005-0000-0000-0000FE0A0000}"/>
    <cellStyle name="표준 94 16" xfId="2815" xr:uid="{00000000-0005-0000-0000-0000FF0A0000}"/>
    <cellStyle name="표준 94 17" xfId="2816" xr:uid="{00000000-0005-0000-0000-0000000B0000}"/>
    <cellStyle name="표준 94 18" xfId="2817" xr:uid="{00000000-0005-0000-0000-0000010B0000}"/>
    <cellStyle name="표준 94 19" xfId="2818" xr:uid="{00000000-0005-0000-0000-0000020B0000}"/>
    <cellStyle name="표준 94 2" xfId="2819" xr:uid="{00000000-0005-0000-0000-0000030B0000}"/>
    <cellStyle name="표준 94 20" xfId="2820" xr:uid="{00000000-0005-0000-0000-0000040B0000}"/>
    <cellStyle name="표준 94 21" xfId="2821" xr:uid="{00000000-0005-0000-0000-0000050B0000}"/>
    <cellStyle name="표준 94 22" xfId="2822" xr:uid="{00000000-0005-0000-0000-0000060B0000}"/>
    <cellStyle name="표준 94 23" xfId="2823" xr:uid="{00000000-0005-0000-0000-0000070B0000}"/>
    <cellStyle name="표준 94 24" xfId="2824" xr:uid="{00000000-0005-0000-0000-0000080B0000}"/>
    <cellStyle name="표준 94 25" xfId="2825" xr:uid="{00000000-0005-0000-0000-0000090B0000}"/>
    <cellStyle name="표준 94 26" xfId="2826" xr:uid="{00000000-0005-0000-0000-00000A0B0000}"/>
    <cellStyle name="표준 94 27" xfId="2827" xr:uid="{00000000-0005-0000-0000-00000B0B0000}"/>
    <cellStyle name="표준 94 28" xfId="2828" xr:uid="{00000000-0005-0000-0000-00000C0B0000}"/>
    <cellStyle name="표준 94 29" xfId="2829" xr:uid="{00000000-0005-0000-0000-00000D0B0000}"/>
    <cellStyle name="표준 94 3" xfId="2830" xr:uid="{00000000-0005-0000-0000-00000E0B0000}"/>
    <cellStyle name="표준 94 30" xfId="2831" xr:uid="{00000000-0005-0000-0000-00000F0B0000}"/>
    <cellStyle name="표준 94 31" xfId="2832" xr:uid="{00000000-0005-0000-0000-0000100B0000}"/>
    <cellStyle name="표준 94 32" xfId="2833" xr:uid="{00000000-0005-0000-0000-0000110B0000}"/>
    <cellStyle name="표준 94 4" xfId="2834" xr:uid="{00000000-0005-0000-0000-0000120B0000}"/>
    <cellStyle name="표준 94 5" xfId="2835" xr:uid="{00000000-0005-0000-0000-0000130B0000}"/>
    <cellStyle name="표준 94 6" xfId="2836" xr:uid="{00000000-0005-0000-0000-0000140B0000}"/>
    <cellStyle name="표준 94 7" xfId="2837" xr:uid="{00000000-0005-0000-0000-0000150B0000}"/>
    <cellStyle name="표준 94 8" xfId="2838" xr:uid="{00000000-0005-0000-0000-0000160B0000}"/>
    <cellStyle name="표준 94 9" xfId="2839" xr:uid="{00000000-0005-0000-0000-0000170B0000}"/>
    <cellStyle name="표준 95 10" xfId="2840" xr:uid="{00000000-0005-0000-0000-0000180B0000}"/>
    <cellStyle name="표준 95 11" xfId="2841" xr:uid="{00000000-0005-0000-0000-0000190B0000}"/>
    <cellStyle name="표준 95 12" xfId="2842" xr:uid="{00000000-0005-0000-0000-00001A0B0000}"/>
    <cellStyle name="표준 95 13" xfId="2843" xr:uid="{00000000-0005-0000-0000-00001B0B0000}"/>
    <cellStyle name="표준 95 14" xfId="2844" xr:uid="{00000000-0005-0000-0000-00001C0B0000}"/>
    <cellStyle name="표준 95 15" xfId="2845" xr:uid="{00000000-0005-0000-0000-00001D0B0000}"/>
    <cellStyle name="표준 95 16" xfId="2846" xr:uid="{00000000-0005-0000-0000-00001E0B0000}"/>
    <cellStyle name="표준 95 17" xfId="2847" xr:uid="{00000000-0005-0000-0000-00001F0B0000}"/>
    <cellStyle name="표준 95 18" xfId="2848" xr:uid="{00000000-0005-0000-0000-0000200B0000}"/>
    <cellStyle name="표준 95 19" xfId="2849" xr:uid="{00000000-0005-0000-0000-0000210B0000}"/>
    <cellStyle name="표준 95 2" xfId="2850" xr:uid="{00000000-0005-0000-0000-0000220B0000}"/>
    <cellStyle name="표준 95 20" xfId="2851" xr:uid="{00000000-0005-0000-0000-0000230B0000}"/>
    <cellStyle name="표준 95 21" xfId="2852" xr:uid="{00000000-0005-0000-0000-0000240B0000}"/>
    <cellStyle name="표준 95 22" xfId="2853" xr:uid="{00000000-0005-0000-0000-0000250B0000}"/>
    <cellStyle name="표준 95 23" xfId="2854" xr:uid="{00000000-0005-0000-0000-0000260B0000}"/>
    <cellStyle name="표준 95 24" xfId="2855" xr:uid="{00000000-0005-0000-0000-0000270B0000}"/>
    <cellStyle name="표준 95 25" xfId="2856" xr:uid="{00000000-0005-0000-0000-0000280B0000}"/>
    <cellStyle name="표준 95 26" xfId="2857" xr:uid="{00000000-0005-0000-0000-0000290B0000}"/>
    <cellStyle name="표준 95 27" xfId="2858" xr:uid="{00000000-0005-0000-0000-00002A0B0000}"/>
    <cellStyle name="표준 95 28" xfId="2859" xr:uid="{00000000-0005-0000-0000-00002B0B0000}"/>
    <cellStyle name="표준 95 29" xfId="2860" xr:uid="{00000000-0005-0000-0000-00002C0B0000}"/>
    <cellStyle name="표준 95 3" xfId="2861" xr:uid="{00000000-0005-0000-0000-00002D0B0000}"/>
    <cellStyle name="표준 95 30" xfId="2862" xr:uid="{00000000-0005-0000-0000-00002E0B0000}"/>
    <cellStyle name="표준 95 31" xfId="2863" xr:uid="{00000000-0005-0000-0000-00002F0B0000}"/>
    <cellStyle name="표준 95 32" xfId="2864" xr:uid="{00000000-0005-0000-0000-0000300B0000}"/>
    <cellStyle name="표준 95 4" xfId="2865" xr:uid="{00000000-0005-0000-0000-0000310B0000}"/>
    <cellStyle name="표준 95 5" xfId="2866" xr:uid="{00000000-0005-0000-0000-0000320B0000}"/>
    <cellStyle name="표준 95 6" xfId="2867" xr:uid="{00000000-0005-0000-0000-0000330B0000}"/>
    <cellStyle name="표준 95 7" xfId="2868" xr:uid="{00000000-0005-0000-0000-0000340B0000}"/>
    <cellStyle name="표준 95 8" xfId="2869" xr:uid="{00000000-0005-0000-0000-0000350B0000}"/>
    <cellStyle name="표준 95 9" xfId="2870" xr:uid="{00000000-0005-0000-0000-0000360B0000}"/>
    <cellStyle name="표준 96 10" xfId="2871" xr:uid="{00000000-0005-0000-0000-0000370B0000}"/>
    <cellStyle name="표준 96 11" xfId="2872" xr:uid="{00000000-0005-0000-0000-0000380B0000}"/>
    <cellStyle name="표준 96 12" xfId="2873" xr:uid="{00000000-0005-0000-0000-0000390B0000}"/>
    <cellStyle name="표준 96 13" xfId="2874" xr:uid="{00000000-0005-0000-0000-00003A0B0000}"/>
    <cellStyle name="표준 96 14" xfId="2875" xr:uid="{00000000-0005-0000-0000-00003B0B0000}"/>
    <cellStyle name="표준 96 15" xfId="2876" xr:uid="{00000000-0005-0000-0000-00003C0B0000}"/>
    <cellStyle name="표준 96 16" xfId="2877" xr:uid="{00000000-0005-0000-0000-00003D0B0000}"/>
    <cellStyle name="표준 96 17" xfId="2878" xr:uid="{00000000-0005-0000-0000-00003E0B0000}"/>
    <cellStyle name="표준 96 18" xfId="2879" xr:uid="{00000000-0005-0000-0000-00003F0B0000}"/>
    <cellStyle name="표준 96 19" xfId="2880" xr:uid="{00000000-0005-0000-0000-0000400B0000}"/>
    <cellStyle name="표준 96 2" xfId="2881" xr:uid="{00000000-0005-0000-0000-0000410B0000}"/>
    <cellStyle name="표준 96 20" xfId="2882" xr:uid="{00000000-0005-0000-0000-0000420B0000}"/>
    <cellStyle name="표준 96 21" xfId="2883" xr:uid="{00000000-0005-0000-0000-0000430B0000}"/>
    <cellStyle name="표준 96 22" xfId="2884" xr:uid="{00000000-0005-0000-0000-0000440B0000}"/>
    <cellStyle name="표준 96 23" xfId="2885" xr:uid="{00000000-0005-0000-0000-0000450B0000}"/>
    <cellStyle name="표준 96 24" xfId="2886" xr:uid="{00000000-0005-0000-0000-0000460B0000}"/>
    <cellStyle name="표준 96 25" xfId="2887" xr:uid="{00000000-0005-0000-0000-0000470B0000}"/>
    <cellStyle name="표준 96 26" xfId="2888" xr:uid="{00000000-0005-0000-0000-0000480B0000}"/>
    <cellStyle name="표준 96 27" xfId="2889" xr:uid="{00000000-0005-0000-0000-0000490B0000}"/>
    <cellStyle name="표준 96 28" xfId="2890" xr:uid="{00000000-0005-0000-0000-00004A0B0000}"/>
    <cellStyle name="표준 96 29" xfId="2891" xr:uid="{00000000-0005-0000-0000-00004B0B0000}"/>
    <cellStyle name="표준 96 3" xfId="2892" xr:uid="{00000000-0005-0000-0000-00004C0B0000}"/>
    <cellStyle name="표준 96 30" xfId="2893" xr:uid="{00000000-0005-0000-0000-00004D0B0000}"/>
    <cellStyle name="표준 96 31" xfId="2894" xr:uid="{00000000-0005-0000-0000-00004E0B0000}"/>
    <cellStyle name="표준 96 32" xfId="2895" xr:uid="{00000000-0005-0000-0000-00004F0B0000}"/>
    <cellStyle name="표준 96 4" xfId="2896" xr:uid="{00000000-0005-0000-0000-0000500B0000}"/>
    <cellStyle name="표준 96 5" xfId="2897" xr:uid="{00000000-0005-0000-0000-0000510B0000}"/>
    <cellStyle name="표준 96 6" xfId="2898" xr:uid="{00000000-0005-0000-0000-0000520B0000}"/>
    <cellStyle name="표준 96 7" xfId="2899" xr:uid="{00000000-0005-0000-0000-0000530B0000}"/>
    <cellStyle name="표준 96 8" xfId="2900" xr:uid="{00000000-0005-0000-0000-0000540B0000}"/>
    <cellStyle name="표준 96 9" xfId="2901" xr:uid="{00000000-0005-0000-0000-0000550B0000}"/>
    <cellStyle name="표준 97" xfId="2902" xr:uid="{00000000-0005-0000-0000-0000560B0000}"/>
    <cellStyle name="표준 98 10" xfId="2903" xr:uid="{00000000-0005-0000-0000-0000570B0000}"/>
    <cellStyle name="표준 98 11" xfId="2904" xr:uid="{00000000-0005-0000-0000-0000580B0000}"/>
    <cellStyle name="표준 98 12" xfId="2905" xr:uid="{00000000-0005-0000-0000-0000590B0000}"/>
    <cellStyle name="표준 98 13" xfId="2906" xr:uid="{00000000-0005-0000-0000-00005A0B0000}"/>
    <cellStyle name="표준 98 14" xfId="2907" xr:uid="{00000000-0005-0000-0000-00005B0B0000}"/>
    <cellStyle name="표준 98 15" xfId="2908" xr:uid="{00000000-0005-0000-0000-00005C0B0000}"/>
    <cellStyle name="표준 98 16" xfId="2909" xr:uid="{00000000-0005-0000-0000-00005D0B0000}"/>
    <cellStyle name="표준 98 17" xfId="2910" xr:uid="{00000000-0005-0000-0000-00005E0B0000}"/>
    <cellStyle name="표준 98 18" xfId="2911" xr:uid="{00000000-0005-0000-0000-00005F0B0000}"/>
    <cellStyle name="표준 98 19" xfId="2912" xr:uid="{00000000-0005-0000-0000-0000600B0000}"/>
    <cellStyle name="표준 98 2" xfId="2913" xr:uid="{00000000-0005-0000-0000-0000610B0000}"/>
    <cellStyle name="표준 98 20" xfId="2914" xr:uid="{00000000-0005-0000-0000-0000620B0000}"/>
    <cellStyle name="표준 98 21" xfId="2915" xr:uid="{00000000-0005-0000-0000-0000630B0000}"/>
    <cellStyle name="표준 98 22" xfId="2916" xr:uid="{00000000-0005-0000-0000-0000640B0000}"/>
    <cellStyle name="표준 98 23" xfId="2917" xr:uid="{00000000-0005-0000-0000-0000650B0000}"/>
    <cellStyle name="표준 98 24" xfId="2918" xr:uid="{00000000-0005-0000-0000-0000660B0000}"/>
    <cellStyle name="표준 98 25" xfId="2919" xr:uid="{00000000-0005-0000-0000-0000670B0000}"/>
    <cellStyle name="표준 98 26" xfId="2920" xr:uid="{00000000-0005-0000-0000-0000680B0000}"/>
    <cellStyle name="표준 98 27" xfId="2921" xr:uid="{00000000-0005-0000-0000-0000690B0000}"/>
    <cellStyle name="표준 98 28" xfId="2922" xr:uid="{00000000-0005-0000-0000-00006A0B0000}"/>
    <cellStyle name="표준 98 29" xfId="2923" xr:uid="{00000000-0005-0000-0000-00006B0B0000}"/>
    <cellStyle name="표준 98 3" xfId="2924" xr:uid="{00000000-0005-0000-0000-00006C0B0000}"/>
    <cellStyle name="표준 98 30" xfId="2925" xr:uid="{00000000-0005-0000-0000-00006D0B0000}"/>
    <cellStyle name="표준 98 31" xfId="2926" xr:uid="{00000000-0005-0000-0000-00006E0B0000}"/>
    <cellStyle name="표준 98 32" xfId="2927" xr:uid="{00000000-0005-0000-0000-00006F0B0000}"/>
    <cellStyle name="표준 98 4" xfId="2928" xr:uid="{00000000-0005-0000-0000-0000700B0000}"/>
    <cellStyle name="표준 98 5" xfId="2929" xr:uid="{00000000-0005-0000-0000-0000710B0000}"/>
    <cellStyle name="표준 98 6" xfId="2930" xr:uid="{00000000-0005-0000-0000-0000720B0000}"/>
    <cellStyle name="표준 98 7" xfId="2931" xr:uid="{00000000-0005-0000-0000-0000730B0000}"/>
    <cellStyle name="표준 98 8" xfId="2932" xr:uid="{00000000-0005-0000-0000-0000740B0000}"/>
    <cellStyle name="표준 98 9" xfId="2933" xr:uid="{00000000-0005-0000-0000-0000750B0000}"/>
    <cellStyle name="표준 99 10" xfId="2934" xr:uid="{00000000-0005-0000-0000-0000760B0000}"/>
    <cellStyle name="표준 99 11" xfId="2935" xr:uid="{00000000-0005-0000-0000-0000770B0000}"/>
    <cellStyle name="표준 99 12" xfId="2936" xr:uid="{00000000-0005-0000-0000-0000780B0000}"/>
    <cellStyle name="표준 99 13" xfId="2937" xr:uid="{00000000-0005-0000-0000-0000790B0000}"/>
    <cellStyle name="표준 99 14" xfId="2938" xr:uid="{00000000-0005-0000-0000-00007A0B0000}"/>
    <cellStyle name="표준 99 15" xfId="2939" xr:uid="{00000000-0005-0000-0000-00007B0B0000}"/>
    <cellStyle name="표준 99 16" xfId="2940" xr:uid="{00000000-0005-0000-0000-00007C0B0000}"/>
    <cellStyle name="표준 99 17" xfId="2941" xr:uid="{00000000-0005-0000-0000-00007D0B0000}"/>
    <cellStyle name="표준 99 18" xfId="2942" xr:uid="{00000000-0005-0000-0000-00007E0B0000}"/>
    <cellStyle name="표준 99 19" xfId="2943" xr:uid="{00000000-0005-0000-0000-00007F0B0000}"/>
    <cellStyle name="표준 99 2" xfId="2944" xr:uid="{00000000-0005-0000-0000-0000800B0000}"/>
    <cellStyle name="표준 99 20" xfId="2945" xr:uid="{00000000-0005-0000-0000-0000810B0000}"/>
    <cellStyle name="표준 99 21" xfId="2946" xr:uid="{00000000-0005-0000-0000-0000820B0000}"/>
    <cellStyle name="표준 99 22" xfId="2947" xr:uid="{00000000-0005-0000-0000-0000830B0000}"/>
    <cellStyle name="표준 99 23" xfId="2948" xr:uid="{00000000-0005-0000-0000-0000840B0000}"/>
    <cellStyle name="표준 99 24" xfId="2949" xr:uid="{00000000-0005-0000-0000-0000850B0000}"/>
    <cellStyle name="표준 99 25" xfId="2950" xr:uid="{00000000-0005-0000-0000-0000860B0000}"/>
    <cellStyle name="표준 99 26" xfId="2951" xr:uid="{00000000-0005-0000-0000-0000870B0000}"/>
    <cellStyle name="표준 99 27" xfId="2952" xr:uid="{00000000-0005-0000-0000-0000880B0000}"/>
    <cellStyle name="표준 99 28" xfId="2953" xr:uid="{00000000-0005-0000-0000-0000890B0000}"/>
    <cellStyle name="표준 99 29" xfId="2954" xr:uid="{00000000-0005-0000-0000-00008A0B0000}"/>
    <cellStyle name="표준 99 3" xfId="2955" xr:uid="{00000000-0005-0000-0000-00008B0B0000}"/>
    <cellStyle name="표준 99 30" xfId="2956" xr:uid="{00000000-0005-0000-0000-00008C0B0000}"/>
    <cellStyle name="표준 99 31" xfId="2957" xr:uid="{00000000-0005-0000-0000-00008D0B0000}"/>
    <cellStyle name="표준 99 32" xfId="2958" xr:uid="{00000000-0005-0000-0000-00008E0B0000}"/>
    <cellStyle name="표준 99 4" xfId="2959" xr:uid="{00000000-0005-0000-0000-00008F0B0000}"/>
    <cellStyle name="표준 99 5" xfId="2960" xr:uid="{00000000-0005-0000-0000-0000900B0000}"/>
    <cellStyle name="표준 99 6" xfId="2961" xr:uid="{00000000-0005-0000-0000-0000910B0000}"/>
    <cellStyle name="표준 99 7" xfId="2962" xr:uid="{00000000-0005-0000-0000-0000920B0000}"/>
    <cellStyle name="표준 99 8" xfId="2963" xr:uid="{00000000-0005-0000-0000-0000930B0000}"/>
    <cellStyle name="표준 99 9" xfId="2964" xr:uid="{00000000-0005-0000-0000-0000940B0000}"/>
    <cellStyle name="하이퍼링크 2" xfId="2965" xr:uid="{00000000-0005-0000-0000-0000950B0000}"/>
    <cellStyle name="하이퍼링크 3" xfId="2966" xr:uid="{00000000-0005-0000-0000-0000960B0000}"/>
  </cellStyles>
  <dxfs count="6"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47625</xdr:colOff>
      <xdr:row>138</xdr:row>
      <xdr:rowOff>57150</xdr:rowOff>
    </xdr:from>
    <xdr:to>
      <xdr:col>18</xdr:col>
      <xdr:colOff>57150</xdr:colOff>
      <xdr:row>145</xdr:row>
      <xdr:rowOff>142875</xdr:rowOff>
    </xdr:to>
    <xdr:pic>
      <xdr:nvPicPr>
        <xdr:cNvPr id="39277" name="그림 1" descr="휨강도그림.png">
          <a:extLst>
            <a:ext uri="{FF2B5EF4-FFF2-40B4-BE49-F238E27FC236}">
              <a16:creationId xmlns:a16="http://schemas.microsoft.com/office/drawing/2014/main" id="{00000000-0008-0000-0100-00006D9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774650"/>
          <a:ext cx="4057650" cy="1419225"/>
        </a:xfrm>
        <a:prstGeom prst="rect">
          <a:avLst/>
        </a:prstGeom>
        <a:noFill/>
        <a:ln w="9525">
          <a:solidFill>
            <a:srgbClr val="4F81BD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161925</xdr:colOff>
      <xdr:row>1</xdr:row>
      <xdr:rowOff>57150</xdr:rowOff>
    </xdr:from>
    <xdr:to>
      <xdr:col>29</xdr:col>
      <xdr:colOff>180975</xdr:colOff>
      <xdr:row>15</xdr:row>
      <xdr:rowOff>28575</xdr:rowOff>
    </xdr:to>
    <xdr:sp macro="" textlink="">
      <xdr:nvSpPr>
        <xdr:cNvPr id="2" name="직사각형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161925" y="247650"/>
          <a:ext cx="6924675" cy="26384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ko-KR" altLang="en-US"/>
        </a:p>
      </xdr:txBody>
    </xdr:sp>
    <xdr:clientData/>
  </xdr:twoCellAnchor>
  <xdr:twoCellAnchor>
    <xdr:from>
      <xdr:col>0</xdr:col>
      <xdr:colOff>171450</xdr:colOff>
      <xdr:row>17</xdr:row>
      <xdr:rowOff>76200</xdr:rowOff>
    </xdr:from>
    <xdr:to>
      <xdr:col>29</xdr:col>
      <xdr:colOff>190500</xdr:colOff>
      <xdr:row>53</xdr:row>
      <xdr:rowOff>85725</xdr:rowOff>
    </xdr:to>
    <xdr:sp macro="" textlink="">
      <xdr:nvSpPr>
        <xdr:cNvPr id="3" name="직사각형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171450" y="3314700"/>
          <a:ext cx="6924675" cy="57245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ko-KR" altLang="en-US"/>
        </a:p>
      </xdr:txBody>
    </xdr:sp>
    <xdr:clientData/>
  </xdr:twoCellAnchor>
  <xdr:twoCellAnchor>
    <xdr:from>
      <xdr:col>31</xdr:col>
      <xdr:colOff>152400</xdr:colOff>
      <xdr:row>17</xdr:row>
      <xdr:rowOff>76201</xdr:rowOff>
    </xdr:from>
    <xdr:to>
      <xdr:col>60</xdr:col>
      <xdr:colOff>171450</xdr:colOff>
      <xdr:row>44</xdr:row>
      <xdr:rowOff>95251</xdr:rowOff>
    </xdr:to>
    <xdr:sp macro="" textlink="">
      <xdr:nvSpPr>
        <xdr:cNvPr id="4" name="직사각형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7534275" y="3314701"/>
          <a:ext cx="6924675" cy="44005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ko-KR" altLang="en-US"/>
        </a:p>
      </xdr:txBody>
    </xdr:sp>
    <xdr:clientData/>
  </xdr:twoCellAnchor>
  <xdr:twoCellAnchor>
    <xdr:from>
      <xdr:col>31</xdr:col>
      <xdr:colOff>95250</xdr:colOff>
      <xdr:row>1</xdr:row>
      <xdr:rowOff>47625</xdr:rowOff>
    </xdr:from>
    <xdr:to>
      <xdr:col>60</xdr:col>
      <xdr:colOff>114300</xdr:colOff>
      <xdr:row>15</xdr:row>
      <xdr:rowOff>19050</xdr:rowOff>
    </xdr:to>
    <xdr:sp macro="" textlink="">
      <xdr:nvSpPr>
        <xdr:cNvPr id="5" name="직사각형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7477125" y="238125"/>
          <a:ext cx="6924675" cy="2638425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endParaRPr lang="ko-KR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N58"/>
  <sheetViews>
    <sheetView view="pageBreakPreview" zoomScaleNormal="100" zoomScaleSheetLayoutView="100" workbookViewId="0">
      <pane ySplit="2" topLeftCell="A3" activePane="bottomLeft" state="frozen"/>
      <selection pane="bottomLeft" activeCell="BH5" sqref="BH5:CO8"/>
    </sheetView>
  </sheetViews>
  <sheetFormatPr defaultRowHeight="12" x14ac:dyDescent="0.15"/>
  <cols>
    <col min="1" max="34" width="2.33203125" style="2" customWidth="1"/>
    <col min="35" max="35" width="2.33203125" style="4" customWidth="1"/>
    <col min="36" max="57" width="2.33203125" style="2" customWidth="1"/>
    <col min="58" max="102" width="2.77734375" style="2" customWidth="1"/>
    <col min="103" max="16384" width="8.88671875" style="2"/>
  </cols>
  <sheetData>
    <row r="1" spans="1:35" ht="15" customHeight="1" x14ac:dyDescent="0.15">
      <c r="A1" s="3">
        <v>0</v>
      </c>
      <c r="B1" s="3">
        <v>1</v>
      </c>
      <c r="C1" s="3">
        <v>2</v>
      </c>
      <c r="D1" s="3">
        <v>3</v>
      </c>
      <c r="E1" s="3">
        <v>4</v>
      </c>
      <c r="F1" s="3">
        <v>5</v>
      </c>
      <c r="G1" s="3">
        <v>6</v>
      </c>
      <c r="H1" s="3">
        <v>7</v>
      </c>
      <c r="I1" s="3">
        <v>8</v>
      </c>
      <c r="J1" s="3">
        <v>9</v>
      </c>
      <c r="K1" s="3">
        <v>10</v>
      </c>
      <c r="L1" s="3">
        <v>11</v>
      </c>
      <c r="M1" s="3">
        <v>12</v>
      </c>
      <c r="N1" s="3">
        <v>13</v>
      </c>
      <c r="O1" s="3">
        <v>14</v>
      </c>
      <c r="P1" s="3">
        <v>15</v>
      </c>
      <c r="Q1" s="3">
        <v>16</v>
      </c>
      <c r="R1" s="3">
        <v>17</v>
      </c>
      <c r="S1" s="3">
        <v>18</v>
      </c>
      <c r="T1" s="3">
        <v>19</v>
      </c>
      <c r="U1" s="3">
        <v>20</v>
      </c>
      <c r="V1" s="3">
        <v>21</v>
      </c>
      <c r="W1" s="3">
        <v>22</v>
      </c>
      <c r="X1" s="3">
        <v>23</v>
      </c>
      <c r="Y1" s="3">
        <v>24</v>
      </c>
      <c r="Z1" s="3">
        <v>25</v>
      </c>
      <c r="AA1" s="3">
        <v>26</v>
      </c>
      <c r="AB1" s="3">
        <v>27</v>
      </c>
      <c r="AC1" s="3">
        <v>28</v>
      </c>
      <c r="AD1" s="3">
        <v>29</v>
      </c>
      <c r="AE1" s="3">
        <v>30</v>
      </c>
      <c r="AF1" s="3">
        <v>31</v>
      </c>
      <c r="AG1" s="3">
        <v>32</v>
      </c>
      <c r="AH1" s="3">
        <v>33</v>
      </c>
    </row>
    <row r="2" spans="1:35" ht="15" customHeight="1" x14ac:dyDescent="0.15">
      <c r="A2" s="1"/>
    </row>
    <row r="3" spans="1:35" ht="15" customHeight="1" x14ac:dyDescent="0.15">
      <c r="A3" s="148" t="s">
        <v>162</v>
      </c>
      <c r="AI3" s="4" t="s">
        <v>194</v>
      </c>
    </row>
    <row r="4" spans="1:35" ht="15" customHeight="1" x14ac:dyDescent="0.15">
      <c r="A4" s="1"/>
    </row>
    <row r="5" spans="1:35" ht="15" customHeight="1" x14ac:dyDescent="0.15">
      <c r="A5" s="148"/>
      <c r="B5" s="148" t="s">
        <v>163</v>
      </c>
      <c r="C5" s="149"/>
      <c r="D5" s="149"/>
      <c r="E5" s="149"/>
      <c r="F5" s="149"/>
      <c r="G5" s="149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  <c r="AC5" s="149"/>
      <c r="AD5" s="149"/>
      <c r="AE5" s="149"/>
      <c r="AF5" s="149"/>
      <c r="AG5" s="149"/>
      <c r="AH5" s="149"/>
      <c r="AI5" s="4" t="s">
        <v>239</v>
      </c>
    </row>
    <row r="6" spans="1:35" ht="15" customHeight="1" x14ac:dyDescent="0.15">
      <c r="A6" s="148"/>
      <c r="B6" s="435" t="s">
        <v>164</v>
      </c>
      <c r="C6" s="435"/>
      <c r="D6" s="435"/>
      <c r="E6" s="435"/>
      <c r="F6" s="435"/>
      <c r="G6" s="435"/>
      <c r="H6" s="435"/>
      <c r="I6" s="436"/>
      <c r="J6" s="399" t="s">
        <v>165</v>
      </c>
      <c r="K6" s="399"/>
      <c r="L6" s="399"/>
      <c r="M6" s="399"/>
      <c r="N6" s="399"/>
      <c r="O6" s="399"/>
      <c r="P6" s="399"/>
      <c r="Q6" s="399"/>
      <c r="R6" s="399"/>
      <c r="S6" s="399"/>
      <c r="T6" s="399" t="s">
        <v>166</v>
      </c>
      <c r="U6" s="399"/>
      <c r="V6" s="399"/>
      <c r="W6" s="399"/>
      <c r="X6" s="399"/>
      <c r="Y6" s="399"/>
      <c r="Z6" s="399"/>
      <c r="AA6" s="399"/>
      <c r="AB6" s="399"/>
      <c r="AC6" s="399"/>
      <c r="AD6" s="399" t="s">
        <v>167</v>
      </c>
      <c r="AE6" s="399"/>
      <c r="AF6" s="399"/>
      <c r="AG6" s="399"/>
      <c r="AH6" s="400"/>
      <c r="AI6" s="157" t="s">
        <v>240</v>
      </c>
    </row>
    <row r="7" spans="1:35" ht="15" customHeight="1" x14ac:dyDescent="0.15">
      <c r="A7" s="148"/>
      <c r="B7" s="437"/>
      <c r="C7" s="437"/>
      <c r="D7" s="437"/>
      <c r="E7" s="437"/>
      <c r="F7" s="437"/>
      <c r="G7" s="437"/>
      <c r="H7" s="437"/>
      <c r="I7" s="438"/>
      <c r="J7" s="439" t="s">
        <v>168</v>
      </c>
      <c r="K7" s="439"/>
      <c r="L7" s="439"/>
      <c r="M7" s="439"/>
      <c r="N7" s="439"/>
      <c r="O7" s="439" t="s">
        <v>169</v>
      </c>
      <c r="P7" s="439"/>
      <c r="Q7" s="439"/>
      <c r="R7" s="439"/>
      <c r="S7" s="439"/>
      <c r="T7" s="439" t="s">
        <v>168</v>
      </c>
      <c r="U7" s="439"/>
      <c r="V7" s="439"/>
      <c r="W7" s="439"/>
      <c r="X7" s="439"/>
      <c r="Y7" s="439" t="s">
        <v>170</v>
      </c>
      <c r="Z7" s="439"/>
      <c r="AA7" s="439"/>
      <c r="AB7" s="439"/>
      <c r="AC7" s="439"/>
      <c r="AD7" s="450" t="s">
        <v>749</v>
      </c>
      <c r="AE7" s="439"/>
      <c r="AF7" s="439"/>
      <c r="AG7" s="439"/>
      <c r="AH7" s="451"/>
      <c r="AI7" s="157"/>
    </row>
    <row r="8" spans="1:35" ht="15" customHeight="1" x14ac:dyDescent="0.15">
      <c r="A8" s="148"/>
      <c r="B8" s="421"/>
      <c r="C8" s="433"/>
      <c r="D8" s="433"/>
      <c r="E8" s="433"/>
      <c r="F8" s="433"/>
      <c r="G8" s="433"/>
      <c r="H8" s="433"/>
      <c r="I8" s="433"/>
      <c r="J8" s="417">
        <v>0</v>
      </c>
      <c r="K8" s="417"/>
      <c r="L8" s="417"/>
      <c r="M8" s="417"/>
      <c r="N8" s="417"/>
      <c r="O8" s="417">
        <v>0</v>
      </c>
      <c r="P8" s="417"/>
      <c r="Q8" s="417"/>
      <c r="R8" s="417"/>
      <c r="S8" s="417"/>
      <c r="T8" s="417">
        <v>0</v>
      </c>
      <c r="U8" s="417"/>
      <c r="V8" s="417"/>
      <c r="W8" s="417"/>
      <c r="X8" s="417"/>
      <c r="Y8" s="417">
        <v>0</v>
      </c>
      <c r="Z8" s="417"/>
      <c r="AA8" s="417"/>
      <c r="AB8" s="417"/>
      <c r="AC8" s="417"/>
      <c r="AD8" s="417">
        <v>0</v>
      </c>
      <c r="AE8" s="417"/>
      <c r="AF8" s="417"/>
      <c r="AG8" s="417"/>
      <c r="AH8" s="404"/>
      <c r="AI8" s="4" t="s">
        <v>241</v>
      </c>
    </row>
    <row r="9" spans="1:35" ht="15" customHeight="1" x14ac:dyDescent="0.15">
      <c r="A9" s="148"/>
      <c r="B9" s="423"/>
      <c r="C9" s="434"/>
      <c r="D9" s="434"/>
      <c r="E9" s="434"/>
      <c r="F9" s="434"/>
      <c r="G9" s="434"/>
      <c r="H9" s="434"/>
      <c r="I9" s="434"/>
      <c r="J9" s="452">
        <v>0</v>
      </c>
      <c r="K9" s="424"/>
      <c r="L9" s="424"/>
      <c r="M9" s="424"/>
      <c r="N9" s="424"/>
      <c r="O9" s="424">
        <v>0</v>
      </c>
      <c r="P9" s="424"/>
      <c r="Q9" s="424"/>
      <c r="R9" s="424"/>
      <c r="S9" s="424"/>
      <c r="T9" s="424">
        <v>0</v>
      </c>
      <c r="U9" s="424"/>
      <c r="V9" s="424"/>
      <c r="W9" s="424"/>
      <c r="X9" s="424"/>
      <c r="Y9" s="424">
        <v>0</v>
      </c>
      <c r="Z9" s="424"/>
      <c r="AA9" s="424"/>
      <c r="AB9" s="424"/>
      <c r="AC9" s="424"/>
      <c r="AD9" s="424">
        <v>0</v>
      </c>
      <c r="AE9" s="424"/>
      <c r="AF9" s="424"/>
      <c r="AG9" s="424"/>
      <c r="AH9" s="407"/>
      <c r="AI9" s="4" t="s">
        <v>242</v>
      </c>
    </row>
    <row r="10" spans="1:35" ht="15" customHeight="1" x14ac:dyDescent="0.15">
      <c r="A10" s="1"/>
    </row>
    <row r="11" spans="1:35" ht="15" customHeight="1" x14ac:dyDescent="0.15">
      <c r="A11" s="1"/>
    </row>
    <row r="12" spans="1:35" ht="15" customHeight="1" x14ac:dyDescent="0.15">
      <c r="A12" s="149"/>
      <c r="B12" s="148" t="s">
        <v>528</v>
      </c>
      <c r="C12" s="149"/>
      <c r="D12" s="149"/>
      <c r="E12" s="149"/>
      <c r="F12" s="149"/>
      <c r="G12" s="149"/>
      <c r="H12" s="149"/>
      <c r="I12" s="149"/>
      <c r="J12" s="149"/>
      <c r="K12" s="149"/>
      <c r="L12" s="149"/>
      <c r="M12" s="149"/>
      <c r="N12" s="149"/>
      <c r="O12" s="149"/>
      <c r="P12" s="149"/>
      <c r="Q12" s="149"/>
      <c r="R12" s="149"/>
      <c r="S12" s="149"/>
      <c r="T12" s="149"/>
      <c r="U12" s="149"/>
      <c r="V12" s="149"/>
      <c r="W12" s="149"/>
      <c r="X12" s="149"/>
      <c r="Y12" s="149"/>
      <c r="Z12" s="149"/>
      <c r="AA12" s="149"/>
      <c r="AB12" s="149"/>
      <c r="AC12" s="149"/>
      <c r="AD12" s="149"/>
      <c r="AE12" s="149"/>
      <c r="AF12" s="149"/>
      <c r="AG12" s="149"/>
      <c r="AH12" s="149"/>
      <c r="AI12" s="4" t="s">
        <v>243</v>
      </c>
    </row>
    <row r="13" spans="1:35" ht="15" customHeight="1" x14ac:dyDescent="0.15">
      <c r="A13" s="149"/>
      <c r="B13" s="149" t="s">
        <v>173</v>
      </c>
      <c r="C13" s="149"/>
      <c r="D13" s="149"/>
      <c r="E13" s="149"/>
      <c r="F13" s="149"/>
      <c r="G13" s="149"/>
      <c r="H13" s="149"/>
      <c r="I13" s="149"/>
      <c r="J13" s="149"/>
      <c r="K13" s="149"/>
      <c r="L13" s="149"/>
      <c r="M13" s="149"/>
      <c r="N13" s="149"/>
      <c r="O13" s="149"/>
      <c r="P13" s="149"/>
      <c r="Q13" s="149"/>
      <c r="R13" s="149"/>
      <c r="S13" s="149"/>
      <c r="T13" s="149"/>
      <c r="U13" s="149"/>
      <c r="V13" s="149"/>
      <c r="W13" s="149"/>
      <c r="X13" s="149"/>
      <c r="Y13" s="149"/>
      <c r="Z13" s="149"/>
      <c r="AA13" s="149"/>
      <c r="AB13" s="149"/>
      <c r="AC13" s="149"/>
      <c r="AD13" s="149"/>
      <c r="AE13" s="149"/>
      <c r="AF13" s="149"/>
      <c r="AG13" s="149"/>
      <c r="AH13" s="149"/>
      <c r="AI13" s="4" t="s">
        <v>597</v>
      </c>
    </row>
    <row r="14" spans="1:35" ht="15" customHeight="1" x14ac:dyDescent="0.15">
      <c r="A14" s="149"/>
      <c r="B14" s="402" t="s">
        <v>164</v>
      </c>
      <c r="C14" s="399"/>
      <c r="D14" s="399"/>
      <c r="E14" s="399"/>
      <c r="F14" s="399"/>
      <c r="G14" s="425" t="s">
        <v>525</v>
      </c>
      <c r="H14" s="426"/>
      <c r="I14" s="426"/>
      <c r="J14" s="426"/>
      <c r="K14" s="426"/>
      <c r="L14" s="427"/>
      <c r="M14" s="425" t="s">
        <v>526</v>
      </c>
      <c r="N14" s="426"/>
      <c r="O14" s="426"/>
      <c r="P14" s="426"/>
      <c r="Q14" s="426"/>
      <c r="R14" s="427"/>
      <c r="S14" s="425" t="s">
        <v>527</v>
      </c>
      <c r="T14" s="426"/>
      <c r="U14" s="426"/>
      <c r="V14" s="426"/>
      <c r="W14" s="426"/>
      <c r="X14" s="427"/>
      <c r="Y14" s="400" t="s">
        <v>174</v>
      </c>
      <c r="Z14" s="401"/>
      <c r="AA14" s="401"/>
      <c r="AB14" s="401"/>
      <c r="AC14" s="401"/>
      <c r="AD14" s="401"/>
      <c r="AE14" s="402"/>
      <c r="AF14" s="400" t="s">
        <v>175</v>
      </c>
      <c r="AG14" s="401"/>
      <c r="AH14" s="401"/>
      <c r="AI14" s="4" t="s">
        <v>423</v>
      </c>
    </row>
    <row r="15" spans="1:35" ht="15" customHeight="1" x14ac:dyDescent="0.15">
      <c r="A15" s="149"/>
      <c r="B15" s="421" t="s">
        <v>171</v>
      </c>
      <c r="C15" s="433"/>
      <c r="D15" s="433"/>
      <c r="E15" s="433"/>
      <c r="F15" s="433"/>
      <c r="G15" s="453">
        <v>0</v>
      </c>
      <c r="H15" s="454"/>
      <c r="I15" s="454"/>
      <c r="J15" s="454"/>
      <c r="K15" s="454"/>
      <c r="L15" s="454"/>
      <c r="M15" s="428">
        <v>0</v>
      </c>
      <c r="N15" s="428"/>
      <c r="O15" s="428"/>
      <c r="P15" s="428"/>
      <c r="Q15" s="428"/>
      <c r="R15" s="428"/>
      <c r="S15" s="428">
        <v>0</v>
      </c>
      <c r="T15" s="428"/>
      <c r="U15" s="428"/>
      <c r="V15" s="428"/>
      <c r="W15" s="428"/>
      <c r="X15" s="428"/>
      <c r="Y15" s="454">
        <v>0</v>
      </c>
      <c r="Z15" s="454"/>
      <c r="AA15" s="454"/>
      <c r="AB15" s="454"/>
      <c r="AC15" s="454"/>
      <c r="AD15" s="454"/>
      <c r="AE15" s="455"/>
      <c r="AF15" s="412"/>
      <c r="AG15" s="413"/>
      <c r="AH15" s="413"/>
      <c r="AI15" s="4" t="s">
        <v>244</v>
      </c>
    </row>
    <row r="16" spans="1:35" ht="15" customHeight="1" x14ac:dyDescent="0.15">
      <c r="A16" s="149"/>
      <c r="B16" s="423" t="s">
        <v>172</v>
      </c>
      <c r="C16" s="434"/>
      <c r="D16" s="434"/>
      <c r="E16" s="434"/>
      <c r="F16" s="434"/>
      <c r="G16" s="431">
        <v>0</v>
      </c>
      <c r="H16" s="432"/>
      <c r="I16" s="432"/>
      <c r="J16" s="432"/>
      <c r="K16" s="432"/>
      <c r="L16" s="432"/>
      <c r="M16" s="429">
        <v>0</v>
      </c>
      <c r="N16" s="429"/>
      <c r="O16" s="429"/>
      <c r="P16" s="429"/>
      <c r="Q16" s="429"/>
      <c r="R16" s="429"/>
      <c r="S16" s="429">
        <v>0</v>
      </c>
      <c r="T16" s="429"/>
      <c r="U16" s="429"/>
      <c r="V16" s="429"/>
      <c r="W16" s="429"/>
      <c r="X16" s="429"/>
      <c r="Y16" s="432">
        <v>0</v>
      </c>
      <c r="Z16" s="432"/>
      <c r="AA16" s="432"/>
      <c r="AB16" s="432"/>
      <c r="AC16" s="432"/>
      <c r="AD16" s="432"/>
      <c r="AE16" s="456"/>
      <c r="AF16" s="414"/>
      <c r="AG16" s="415"/>
      <c r="AH16" s="415"/>
      <c r="AI16" s="4" t="s">
        <v>424</v>
      </c>
    </row>
    <row r="17" spans="1:92" ht="15" customHeight="1" x14ac:dyDescent="0.15">
      <c r="A17" s="149"/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0"/>
      <c r="N17" s="150"/>
      <c r="O17" s="150"/>
      <c r="P17" s="150"/>
      <c r="Q17" s="150"/>
      <c r="R17" s="150"/>
      <c r="S17" s="150"/>
      <c r="T17" s="150"/>
      <c r="U17" s="150"/>
      <c r="V17" s="150"/>
      <c r="W17" s="150"/>
      <c r="X17" s="150"/>
      <c r="Y17" s="150"/>
      <c r="Z17" s="150"/>
      <c r="AA17" s="150"/>
      <c r="AB17" s="150"/>
      <c r="AC17" s="150"/>
      <c r="AD17" s="150"/>
      <c r="AE17" s="150"/>
      <c r="AF17" s="152"/>
      <c r="AG17" s="152"/>
      <c r="AH17" s="152"/>
    </row>
    <row r="18" spans="1:92" ht="15" customHeight="1" x14ac:dyDescent="0.15">
      <c r="A18" s="149"/>
      <c r="B18" s="149" t="s">
        <v>176</v>
      </c>
      <c r="C18" s="149"/>
      <c r="D18" s="149"/>
      <c r="E18" s="149"/>
      <c r="F18" s="149"/>
      <c r="G18" s="149"/>
      <c r="H18" s="149"/>
      <c r="I18" s="149"/>
      <c r="J18" s="149"/>
      <c r="K18" s="149"/>
      <c r="L18" s="149"/>
      <c r="M18" s="149"/>
      <c r="N18" s="149"/>
      <c r="O18" s="149"/>
      <c r="P18" s="149"/>
      <c r="Q18" s="149"/>
      <c r="R18" s="149"/>
      <c r="S18" s="149"/>
      <c r="T18" s="149"/>
      <c r="U18" s="149"/>
      <c r="V18" s="149"/>
      <c r="W18" s="149"/>
      <c r="X18" s="149"/>
      <c r="Y18" s="149"/>
      <c r="Z18" s="149"/>
      <c r="AA18" s="149"/>
      <c r="AB18" s="149"/>
      <c r="AC18" s="149"/>
      <c r="AD18" s="149"/>
      <c r="AE18" s="149"/>
      <c r="AF18" s="149"/>
      <c r="AG18" s="149"/>
      <c r="AH18" s="149"/>
      <c r="AI18" s="4" t="s">
        <v>425</v>
      </c>
    </row>
    <row r="19" spans="1:92" ht="15" customHeight="1" x14ac:dyDescent="0.15">
      <c r="A19" s="149"/>
      <c r="B19" s="401" t="s">
        <v>164</v>
      </c>
      <c r="C19" s="401"/>
      <c r="D19" s="401"/>
      <c r="E19" s="401"/>
      <c r="F19" s="402"/>
      <c r="G19" s="400" t="s">
        <v>177</v>
      </c>
      <c r="H19" s="401"/>
      <c r="I19" s="401"/>
      <c r="J19" s="401"/>
      <c r="K19" s="401"/>
      <c r="L19" s="401"/>
      <c r="M19" s="401"/>
      <c r="N19" s="402"/>
      <c r="O19" s="400" t="s">
        <v>417</v>
      </c>
      <c r="P19" s="401"/>
      <c r="Q19" s="401"/>
      <c r="R19" s="401"/>
      <c r="S19" s="401"/>
      <c r="T19" s="401"/>
      <c r="U19" s="402"/>
      <c r="V19" s="400" t="s">
        <v>168</v>
      </c>
      <c r="W19" s="401"/>
      <c r="X19" s="401"/>
      <c r="Y19" s="401"/>
      <c r="Z19" s="401"/>
      <c r="AA19" s="401"/>
      <c r="AB19" s="402"/>
      <c r="AC19" s="400" t="s">
        <v>179</v>
      </c>
      <c r="AD19" s="401"/>
      <c r="AE19" s="402"/>
      <c r="AF19" s="400" t="s">
        <v>175</v>
      </c>
      <c r="AG19" s="401"/>
      <c r="AH19" s="401"/>
      <c r="AI19" s="4" t="s">
        <v>426</v>
      </c>
    </row>
    <row r="20" spans="1:92" ht="15" customHeight="1" x14ac:dyDescent="0.15">
      <c r="A20" s="149"/>
      <c r="B20" s="420" t="s">
        <v>171</v>
      </c>
      <c r="C20" s="420"/>
      <c r="D20" s="420"/>
      <c r="E20" s="420"/>
      <c r="F20" s="421"/>
      <c r="G20" s="404">
        <v>0</v>
      </c>
      <c r="H20" s="405"/>
      <c r="I20" s="405"/>
      <c r="J20" s="405"/>
      <c r="K20" s="405"/>
      <c r="L20" s="405"/>
      <c r="M20" s="405"/>
      <c r="N20" s="406"/>
      <c r="O20" s="404">
        <v>0</v>
      </c>
      <c r="P20" s="405"/>
      <c r="Q20" s="405"/>
      <c r="R20" s="405"/>
      <c r="S20" s="405"/>
      <c r="T20" s="405"/>
      <c r="U20" s="406"/>
      <c r="V20" s="404">
        <v>0</v>
      </c>
      <c r="W20" s="405"/>
      <c r="X20" s="405"/>
      <c r="Y20" s="405"/>
      <c r="Z20" s="405"/>
      <c r="AA20" s="405"/>
      <c r="AB20" s="406"/>
      <c r="AC20" s="404">
        <v>0</v>
      </c>
      <c r="AD20" s="405"/>
      <c r="AE20" s="406"/>
      <c r="AF20" s="412"/>
      <c r="AG20" s="413"/>
      <c r="AH20" s="413"/>
      <c r="AI20" s="4" t="s">
        <v>245</v>
      </c>
    </row>
    <row r="21" spans="1:92" ht="15" customHeight="1" x14ac:dyDescent="0.15">
      <c r="A21" s="149"/>
      <c r="B21" s="410" t="s">
        <v>172</v>
      </c>
      <c r="C21" s="410"/>
      <c r="D21" s="410"/>
      <c r="E21" s="410"/>
      <c r="F21" s="411"/>
      <c r="G21" s="407">
        <v>0</v>
      </c>
      <c r="H21" s="408"/>
      <c r="I21" s="408"/>
      <c r="J21" s="408"/>
      <c r="K21" s="408"/>
      <c r="L21" s="408"/>
      <c r="M21" s="408"/>
      <c r="N21" s="409"/>
      <c r="O21" s="407">
        <v>0</v>
      </c>
      <c r="P21" s="408"/>
      <c r="Q21" s="408"/>
      <c r="R21" s="408"/>
      <c r="S21" s="408"/>
      <c r="T21" s="408"/>
      <c r="U21" s="409"/>
      <c r="V21" s="407">
        <v>0</v>
      </c>
      <c r="W21" s="408"/>
      <c r="X21" s="408"/>
      <c r="Y21" s="408"/>
      <c r="Z21" s="408"/>
      <c r="AA21" s="408"/>
      <c r="AB21" s="409"/>
      <c r="AC21" s="407">
        <v>0</v>
      </c>
      <c r="AD21" s="408"/>
      <c r="AE21" s="409"/>
      <c r="AF21" s="414"/>
      <c r="AG21" s="415"/>
      <c r="AH21" s="415"/>
      <c r="AI21" s="4" t="s">
        <v>427</v>
      </c>
    </row>
    <row r="22" spans="1:92" ht="15" customHeight="1" x14ac:dyDescent="0.15">
      <c r="A22" s="149"/>
      <c r="B22" s="150"/>
      <c r="C22" s="150"/>
      <c r="D22" s="150"/>
      <c r="E22" s="151"/>
      <c r="F22" s="151"/>
      <c r="G22" s="151"/>
      <c r="H22" s="151"/>
      <c r="I22" s="151"/>
      <c r="J22" s="151"/>
      <c r="K22" s="151"/>
      <c r="L22" s="151"/>
      <c r="M22" s="153"/>
      <c r="N22" s="154"/>
      <c r="O22" s="151"/>
      <c r="P22" s="151"/>
      <c r="Q22" s="151"/>
      <c r="R22" s="151"/>
      <c r="S22" s="151"/>
      <c r="T22" s="151"/>
      <c r="U22" s="151"/>
      <c r="V22" s="151"/>
      <c r="W22" s="153"/>
      <c r="X22" s="154"/>
      <c r="Y22" s="151"/>
      <c r="Z22" s="151"/>
      <c r="AA22" s="151"/>
      <c r="AB22" s="151"/>
      <c r="AC22" s="151"/>
      <c r="AD22" s="151"/>
      <c r="AE22" s="151"/>
      <c r="AF22" s="151"/>
      <c r="AG22" s="155"/>
      <c r="AH22" s="156"/>
    </row>
    <row r="23" spans="1:92" ht="15" customHeight="1" x14ac:dyDescent="0.15">
      <c r="A23" s="149"/>
      <c r="B23" s="261" t="s">
        <v>428</v>
      </c>
      <c r="C23" s="149"/>
      <c r="D23" s="149"/>
      <c r="E23" s="149"/>
      <c r="F23" s="149"/>
      <c r="G23" s="149"/>
      <c r="H23" s="149"/>
      <c r="I23" s="149"/>
      <c r="J23" s="149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9"/>
      <c r="AG23" s="149"/>
      <c r="AH23" s="149"/>
      <c r="AI23" s="4" t="s">
        <v>603</v>
      </c>
    </row>
    <row r="24" spans="1:92" ht="15" customHeight="1" x14ac:dyDescent="0.15">
      <c r="A24" s="149"/>
      <c r="B24" s="401" t="s">
        <v>164</v>
      </c>
      <c r="C24" s="401"/>
      <c r="D24" s="401"/>
      <c r="E24" s="401"/>
      <c r="F24" s="402"/>
      <c r="G24" s="430" t="s">
        <v>199</v>
      </c>
      <c r="H24" s="418"/>
      <c r="I24" s="418"/>
      <c r="J24" s="418"/>
      <c r="K24" s="418"/>
      <c r="L24" s="419"/>
      <c r="M24" s="430" t="s">
        <v>197</v>
      </c>
      <c r="N24" s="418"/>
      <c r="O24" s="418"/>
      <c r="P24" s="418"/>
      <c r="Q24" s="418"/>
      <c r="R24" s="419"/>
      <c r="S24" s="403" t="s">
        <v>434</v>
      </c>
      <c r="T24" s="399"/>
      <c r="U24" s="399"/>
      <c r="V24" s="399"/>
      <c r="W24" s="399"/>
      <c r="X24" s="403" t="s">
        <v>418</v>
      </c>
      <c r="Y24" s="399"/>
      <c r="Z24" s="399"/>
      <c r="AA24" s="399"/>
      <c r="AB24" s="399"/>
      <c r="AC24" s="400" t="s">
        <v>180</v>
      </c>
      <c r="AD24" s="401"/>
      <c r="AE24" s="402"/>
      <c r="AF24" s="401" t="s">
        <v>175</v>
      </c>
      <c r="AG24" s="401"/>
      <c r="AH24" s="401"/>
      <c r="AI24" s="4" t="s">
        <v>429</v>
      </c>
    </row>
    <row r="25" spans="1:92" ht="15" customHeight="1" x14ac:dyDescent="0.15">
      <c r="A25" s="149"/>
      <c r="B25" s="421" t="s">
        <v>171</v>
      </c>
      <c r="C25" s="433"/>
      <c r="D25" s="433"/>
      <c r="E25" s="433"/>
      <c r="F25" s="433"/>
      <c r="G25" s="404">
        <v>0</v>
      </c>
      <c r="H25" s="405"/>
      <c r="I25" s="405"/>
      <c r="J25" s="405"/>
      <c r="K25" s="405"/>
      <c r="L25" s="406"/>
      <c r="M25" s="404">
        <v>0</v>
      </c>
      <c r="N25" s="405"/>
      <c r="O25" s="405"/>
      <c r="P25" s="405"/>
      <c r="Q25" s="405"/>
      <c r="R25" s="406"/>
      <c r="S25" s="417">
        <v>0</v>
      </c>
      <c r="T25" s="417"/>
      <c r="U25" s="417"/>
      <c r="V25" s="417"/>
      <c r="W25" s="417"/>
      <c r="X25" s="417">
        <v>0</v>
      </c>
      <c r="Y25" s="417"/>
      <c r="Z25" s="417"/>
      <c r="AA25" s="417"/>
      <c r="AB25" s="417"/>
      <c r="AC25" s="417">
        <v>0</v>
      </c>
      <c r="AD25" s="417"/>
      <c r="AE25" s="417"/>
      <c r="AF25" s="416"/>
      <c r="AG25" s="416"/>
      <c r="AH25" s="412"/>
      <c r="AI25" s="4" t="s">
        <v>246</v>
      </c>
    </row>
    <row r="26" spans="1:92" ht="15" customHeight="1" x14ac:dyDescent="0.15">
      <c r="A26" s="149"/>
      <c r="B26" s="423" t="s">
        <v>172</v>
      </c>
      <c r="C26" s="434"/>
      <c r="D26" s="434"/>
      <c r="E26" s="434"/>
      <c r="F26" s="434"/>
      <c r="G26" s="407">
        <v>0</v>
      </c>
      <c r="H26" s="408"/>
      <c r="I26" s="408"/>
      <c r="J26" s="408"/>
      <c r="K26" s="408"/>
      <c r="L26" s="409"/>
      <c r="M26" s="407">
        <v>0</v>
      </c>
      <c r="N26" s="408"/>
      <c r="O26" s="408"/>
      <c r="P26" s="408"/>
      <c r="Q26" s="408"/>
      <c r="R26" s="409"/>
      <c r="S26" s="424">
        <v>0</v>
      </c>
      <c r="T26" s="424"/>
      <c r="U26" s="424"/>
      <c r="V26" s="424"/>
      <c r="W26" s="424"/>
      <c r="X26" s="424">
        <v>0</v>
      </c>
      <c r="Y26" s="424"/>
      <c r="Z26" s="424"/>
      <c r="AA26" s="424"/>
      <c r="AB26" s="424"/>
      <c r="AC26" s="424">
        <v>0</v>
      </c>
      <c r="AD26" s="424"/>
      <c r="AE26" s="424"/>
      <c r="AF26" s="457"/>
      <c r="AG26" s="457"/>
      <c r="AH26" s="414"/>
      <c r="AI26" s="4" t="s">
        <v>430</v>
      </c>
    </row>
    <row r="27" spans="1:92" ht="15" customHeight="1" x14ac:dyDescent="0.15">
      <c r="A27" s="149"/>
      <c r="B27" s="149"/>
      <c r="C27" s="149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49"/>
      <c r="U27" s="149"/>
      <c r="V27" s="149"/>
      <c r="W27" s="149"/>
      <c r="X27" s="149"/>
      <c r="Y27" s="149"/>
      <c r="Z27" s="149"/>
      <c r="AA27" s="149"/>
      <c r="AB27" s="149"/>
      <c r="AC27" s="149"/>
      <c r="AD27" s="149"/>
      <c r="AE27" s="149"/>
      <c r="AF27" s="149"/>
      <c r="AG27" s="149"/>
      <c r="AH27" s="149"/>
    </row>
    <row r="28" spans="1:92" ht="15" customHeight="1" x14ac:dyDescent="0.15">
      <c r="A28" s="149"/>
      <c r="B28" s="149"/>
      <c r="C28" s="149"/>
      <c r="D28" s="149"/>
      <c r="E28" s="149"/>
      <c r="F28" s="149"/>
      <c r="G28" s="149"/>
      <c r="H28" s="149"/>
      <c r="I28" s="149"/>
      <c r="J28" s="149"/>
      <c r="K28" s="149"/>
      <c r="L28" s="149"/>
      <c r="M28" s="149"/>
      <c r="N28" s="149"/>
      <c r="O28" s="149"/>
      <c r="P28" s="149"/>
      <c r="Q28" s="149"/>
      <c r="R28" s="149"/>
      <c r="S28" s="149"/>
      <c r="T28" s="149"/>
      <c r="U28" s="149"/>
      <c r="V28" s="149"/>
      <c r="W28" s="149"/>
      <c r="X28" s="149"/>
      <c r="Y28" s="149"/>
      <c r="Z28" s="149"/>
      <c r="AA28" s="149"/>
      <c r="AB28" s="149"/>
      <c r="AC28" s="149"/>
      <c r="AD28" s="149"/>
      <c r="AE28" s="149"/>
      <c r="AF28" s="149"/>
      <c r="AG28" s="149"/>
      <c r="AH28" s="149"/>
    </row>
    <row r="29" spans="1:92" s="149" customFormat="1" ht="15" customHeight="1" x14ac:dyDescent="0.15">
      <c r="B29" s="149" t="s">
        <v>200</v>
      </c>
      <c r="F29" s="150"/>
      <c r="G29" s="151"/>
      <c r="H29" s="151"/>
      <c r="I29" s="151"/>
      <c r="J29" s="151"/>
      <c r="K29" s="150"/>
      <c r="L29" s="150"/>
      <c r="M29" s="150"/>
      <c r="N29" s="150"/>
      <c r="O29" s="150"/>
      <c r="P29" s="150"/>
      <c r="Q29" s="150"/>
      <c r="R29" s="150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2"/>
      <c r="AG29" s="152"/>
      <c r="AH29" s="152"/>
      <c r="AI29" s="180" t="s">
        <v>431</v>
      </c>
      <c r="AO29" s="148" t="s">
        <v>207</v>
      </c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</row>
    <row r="30" spans="1:92" s="149" customFormat="1" ht="15" customHeight="1" x14ac:dyDescent="0.15">
      <c r="B30" s="402" t="s">
        <v>164</v>
      </c>
      <c r="C30" s="399"/>
      <c r="D30" s="399"/>
      <c r="E30" s="399"/>
      <c r="F30" s="399"/>
      <c r="G30" s="399" t="s">
        <v>201</v>
      </c>
      <c r="H30" s="399"/>
      <c r="I30" s="399"/>
      <c r="J30" s="403" t="s">
        <v>204</v>
      </c>
      <c r="K30" s="399"/>
      <c r="L30" s="399"/>
      <c r="M30" s="399"/>
      <c r="N30" s="399"/>
      <c r="O30" s="399"/>
      <c r="P30" s="403" t="s">
        <v>205</v>
      </c>
      <c r="Q30" s="399"/>
      <c r="R30" s="399"/>
      <c r="S30" s="399"/>
      <c r="T30" s="399"/>
      <c r="U30" s="399"/>
      <c r="V30" s="445" t="s">
        <v>421</v>
      </c>
      <c r="W30" s="399"/>
      <c r="X30" s="399"/>
      <c r="Y30" s="399"/>
      <c r="Z30" s="399"/>
      <c r="AA30" s="445" t="s">
        <v>422</v>
      </c>
      <c r="AB30" s="399"/>
      <c r="AC30" s="399"/>
      <c r="AD30" s="399"/>
      <c r="AE30" s="399"/>
      <c r="AF30" s="399" t="s">
        <v>175</v>
      </c>
      <c r="AG30" s="399"/>
      <c r="AH30" s="400"/>
      <c r="AI30" s="180" t="s">
        <v>432</v>
      </c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</row>
    <row r="31" spans="1:92" s="149" customFormat="1" ht="15" customHeight="1" x14ac:dyDescent="0.15">
      <c r="B31" s="421" t="s">
        <v>171</v>
      </c>
      <c r="C31" s="433"/>
      <c r="D31" s="433"/>
      <c r="E31" s="433"/>
      <c r="F31" s="433"/>
      <c r="G31" s="417" t="s">
        <v>202</v>
      </c>
      <c r="H31" s="417"/>
      <c r="I31" s="417"/>
      <c r="J31" s="441">
        <v>0</v>
      </c>
      <c r="K31" s="441"/>
      <c r="L31" s="441"/>
      <c r="M31" s="441"/>
      <c r="N31" s="441"/>
      <c r="O31" s="441"/>
      <c r="P31" s="442">
        <v>0</v>
      </c>
      <c r="Q31" s="443"/>
      <c r="R31" s="443"/>
      <c r="S31" s="443"/>
      <c r="T31" s="443"/>
      <c r="U31" s="444"/>
      <c r="V31" s="417">
        <v>0</v>
      </c>
      <c r="W31" s="417"/>
      <c r="X31" s="417"/>
      <c r="Y31" s="417"/>
      <c r="Z31" s="417"/>
      <c r="AA31" s="417">
        <v>0</v>
      </c>
      <c r="AB31" s="417"/>
      <c r="AC31" s="417"/>
      <c r="AD31" s="417"/>
      <c r="AE31" s="417"/>
      <c r="AF31" s="416"/>
      <c r="AG31" s="416"/>
      <c r="AH31" s="412"/>
      <c r="AI31" s="180" t="s">
        <v>247</v>
      </c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</row>
    <row r="32" spans="1:92" s="149" customFormat="1" ht="15" customHeight="1" x14ac:dyDescent="0.15">
      <c r="B32" s="421"/>
      <c r="C32" s="433"/>
      <c r="D32" s="433"/>
      <c r="E32" s="433"/>
      <c r="F32" s="433"/>
      <c r="G32" s="417" t="s">
        <v>203</v>
      </c>
      <c r="H32" s="417"/>
      <c r="I32" s="417"/>
      <c r="J32" s="441">
        <v>0</v>
      </c>
      <c r="K32" s="441"/>
      <c r="L32" s="441"/>
      <c r="M32" s="441"/>
      <c r="N32" s="441"/>
      <c r="O32" s="441"/>
      <c r="P32" s="442">
        <v>0</v>
      </c>
      <c r="Q32" s="443"/>
      <c r="R32" s="443"/>
      <c r="S32" s="443"/>
      <c r="T32" s="443"/>
      <c r="U32" s="444"/>
      <c r="V32" s="417">
        <v>0</v>
      </c>
      <c r="W32" s="417"/>
      <c r="X32" s="417"/>
      <c r="Y32" s="417"/>
      <c r="Z32" s="417"/>
      <c r="AA32" s="417">
        <v>0</v>
      </c>
      <c r="AB32" s="417"/>
      <c r="AC32" s="417"/>
      <c r="AD32" s="417"/>
      <c r="AE32" s="417"/>
      <c r="AF32" s="412"/>
      <c r="AG32" s="413"/>
      <c r="AH32" s="413"/>
      <c r="AI32" s="180"/>
    </row>
    <row r="33" spans="1:35" s="149" customFormat="1" ht="15" customHeight="1" x14ac:dyDescent="0.15">
      <c r="B33" s="421" t="s">
        <v>172</v>
      </c>
      <c r="C33" s="433"/>
      <c r="D33" s="433"/>
      <c r="E33" s="433"/>
      <c r="F33" s="433"/>
      <c r="G33" s="417" t="s">
        <v>202</v>
      </c>
      <c r="H33" s="417"/>
      <c r="I33" s="417"/>
      <c r="J33" s="441">
        <v>0</v>
      </c>
      <c r="K33" s="441"/>
      <c r="L33" s="441"/>
      <c r="M33" s="441"/>
      <c r="N33" s="441"/>
      <c r="O33" s="441"/>
      <c r="P33" s="442">
        <v>0</v>
      </c>
      <c r="Q33" s="443"/>
      <c r="R33" s="443"/>
      <c r="S33" s="443"/>
      <c r="T33" s="443"/>
      <c r="U33" s="444"/>
      <c r="V33" s="417">
        <v>0</v>
      </c>
      <c r="W33" s="417"/>
      <c r="X33" s="417"/>
      <c r="Y33" s="417"/>
      <c r="Z33" s="417"/>
      <c r="AA33" s="417">
        <v>0</v>
      </c>
      <c r="AB33" s="417"/>
      <c r="AC33" s="417"/>
      <c r="AD33" s="417"/>
      <c r="AE33" s="417"/>
      <c r="AF33" s="412"/>
      <c r="AG33" s="413"/>
      <c r="AH33" s="413"/>
      <c r="AI33" s="180" t="s">
        <v>433</v>
      </c>
    </row>
    <row r="34" spans="1:35" s="149" customFormat="1" ht="15" customHeight="1" x14ac:dyDescent="0.15">
      <c r="B34" s="423"/>
      <c r="C34" s="434"/>
      <c r="D34" s="434"/>
      <c r="E34" s="434"/>
      <c r="F34" s="434"/>
      <c r="G34" s="424" t="s">
        <v>203</v>
      </c>
      <c r="H34" s="424"/>
      <c r="I34" s="424"/>
      <c r="J34" s="446">
        <v>0</v>
      </c>
      <c r="K34" s="446"/>
      <c r="L34" s="446"/>
      <c r="M34" s="446"/>
      <c r="N34" s="446"/>
      <c r="O34" s="446"/>
      <c r="P34" s="447">
        <v>0</v>
      </c>
      <c r="Q34" s="448"/>
      <c r="R34" s="448"/>
      <c r="S34" s="448"/>
      <c r="T34" s="448"/>
      <c r="U34" s="449"/>
      <c r="V34" s="424">
        <v>0</v>
      </c>
      <c r="W34" s="424"/>
      <c r="X34" s="424"/>
      <c r="Y34" s="424"/>
      <c r="Z34" s="424"/>
      <c r="AA34" s="424">
        <v>0</v>
      </c>
      <c r="AB34" s="424"/>
      <c r="AC34" s="424"/>
      <c r="AD34" s="424"/>
      <c r="AE34" s="424"/>
      <c r="AF34" s="414"/>
      <c r="AG34" s="415"/>
      <c r="AH34" s="415"/>
      <c r="AI34" s="180"/>
    </row>
    <row r="35" spans="1:35" ht="15" customHeight="1" x14ac:dyDescent="0.15">
      <c r="A35" s="149"/>
      <c r="B35" s="149"/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49"/>
      <c r="U35" s="149"/>
      <c r="V35" s="149"/>
      <c r="W35" s="149"/>
      <c r="X35" s="149"/>
      <c r="Y35" s="149"/>
      <c r="Z35" s="149"/>
      <c r="AA35" s="149"/>
      <c r="AB35" s="149"/>
      <c r="AC35" s="149"/>
      <c r="AD35" s="149"/>
      <c r="AE35" s="149"/>
      <c r="AF35" s="149"/>
      <c r="AG35" s="149"/>
      <c r="AH35" s="149"/>
    </row>
    <row r="36" spans="1:35" ht="15" customHeight="1" x14ac:dyDescent="0.15">
      <c r="A36" s="149"/>
      <c r="B36" s="149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  <c r="O36" s="149"/>
      <c r="P36" s="149"/>
      <c r="Q36" s="149"/>
      <c r="R36" s="149"/>
      <c r="S36" s="149"/>
      <c r="T36" s="149"/>
      <c r="U36" s="149"/>
      <c r="V36" s="149"/>
      <c r="W36" s="149"/>
      <c r="X36" s="149"/>
      <c r="Y36" s="149"/>
      <c r="Z36" s="149"/>
      <c r="AA36" s="149"/>
      <c r="AB36" s="149"/>
      <c r="AC36" s="149"/>
      <c r="AD36" s="149"/>
      <c r="AE36" s="149"/>
      <c r="AF36" s="149"/>
      <c r="AG36" s="149"/>
      <c r="AH36" s="149"/>
    </row>
    <row r="37" spans="1:35" ht="15" customHeight="1" x14ac:dyDescent="0.15">
      <c r="A37" s="149"/>
      <c r="B37" s="148" t="s">
        <v>181</v>
      </c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149"/>
      <c r="Q37" s="149"/>
      <c r="R37" s="149"/>
      <c r="S37" s="149"/>
      <c r="T37" s="149"/>
      <c r="U37" s="149"/>
      <c r="V37" s="149"/>
      <c r="W37" s="149"/>
      <c r="X37" s="149"/>
      <c r="Y37" s="149"/>
      <c r="Z37" s="149"/>
      <c r="AA37" s="149"/>
      <c r="AB37" s="149"/>
      <c r="AC37" s="149"/>
      <c r="AD37" s="149"/>
      <c r="AE37" s="149"/>
      <c r="AF37" s="149"/>
      <c r="AG37" s="149"/>
      <c r="AH37" s="149"/>
      <c r="AI37" s="4" t="s">
        <v>248</v>
      </c>
    </row>
    <row r="38" spans="1:35" ht="15" customHeight="1" x14ac:dyDescent="0.15">
      <c r="A38" s="149"/>
      <c r="B38" s="149" t="s">
        <v>182</v>
      </c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  <c r="O38" s="149"/>
      <c r="P38" s="149"/>
      <c r="Q38" s="149"/>
      <c r="R38" s="149"/>
      <c r="S38" s="149"/>
      <c r="T38" s="149"/>
      <c r="U38" s="149"/>
      <c r="V38" s="149"/>
      <c r="W38" s="149"/>
      <c r="X38" s="149"/>
      <c r="Y38" s="149"/>
      <c r="Z38" s="149"/>
      <c r="AA38" s="149"/>
      <c r="AB38" s="149"/>
      <c r="AC38" s="149"/>
      <c r="AD38" s="149"/>
      <c r="AE38" s="149"/>
      <c r="AF38" s="149"/>
      <c r="AG38" s="149"/>
      <c r="AH38" s="149"/>
      <c r="AI38" s="4" t="s">
        <v>249</v>
      </c>
    </row>
    <row r="39" spans="1:35" ht="15" customHeight="1" x14ac:dyDescent="0.15">
      <c r="A39" s="149"/>
      <c r="B39" s="401" t="s">
        <v>164</v>
      </c>
      <c r="C39" s="401"/>
      <c r="D39" s="401"/>
      <c r="E39" s="401"/>
      <c r="F39" s="402"/>
      <c r="G39" s="400" t="s">
        <v>198</v>
      </c>
      <c r="H39" s="401"/>
      <c r="I39" s="401"/>
      <c r="J39" s="401"/>
      <c r="K39" s="401"/>
      <c r="L39" s="401"/>
      <c r="M39" s="401"/>
      <c r="N39" s="402"/>
      <c r="O39" s="400" t="s">
        <v>178</v>
      </c>
      <c r="P39" s="401"/>
      <c r="Q39" s="401"/>
      <c r="R39" s="401"/>
      <c r="S39" s="401"/>
      <c r="T39" s="401"/>
      <c r="U39" s="402"/>
      <c r="V39" s="400" t="s">
        <v>168</v>
      </c>
      <c r="W39" s="401"/>
      <c r="X39" s="401"/>
      <c r="Y39" s="401"/>
      <c r="Z39" s="401"/>
      <c r="AA39" s="401"/>
      <c r="AB39" s="402"/>
      <c r="AC39" s="400" t="s">
        <v>179</v>
      </c>
      <c r="AD39" s="401"/>
      <c r="AE39" s="402"/>
      <c r="AF39" s="400" t="s">
        <v>175</v>
      </c>
      <c r="AG39" s="401"/>
      <c r="AH39" s="401"/>
      <c r="AI39" s="4" t="s">
        <v>206</v>
      </c>
    </row>
    <row r="40" spans="1:35" ht="15" customHeight="1" x14ac:dyDescent="0.15">
      <c r="A40" s="149"/>
      <c r="B40" s="420" t="s">
        <v>171</v>
      </c>
      <c r="C40" s="420"/>
      <c r="D40" s="420"/>
      <c r="E40" s="420"/>
      <c r="F40" s="421"/>
      <c r="G40" s="404">
        <v>0</v>
      </c>
      <c r="H40" s="405"/>
      <c r="I40" s="405"/>
      <c r="J40" s="405"/>
      <c r="K40" s="405"/>
      <c r="L40" s="405"/>
      <c r="M40" s="405"/>
      <c r="N40" s="406"/>
      <c r="O40" s="404">
        <v>0</v>
      </c>
      <c r="P40" s="405"/>
      <c r="Q40" s="405"/>
      <c r="R40" s="405"/>
      <c r="S40" s="405"/>
      <c r="T40" s="405"/>
      <c r="U40" s="406"/>
      <c r="V40" s="404">
        <v>0</v>
      </c>
      <c r="W40" s="405"/>
      <c r="X40" s="405"/>
      <c r="Y40" s="405"/>
      <c r="Z40" s="405"/>
      <c r="AA40" s="405"/>
      <c r="AB40" s="406"/>
      <c r="AC40" s="404">
        <v>0</v>
      </c>
      <c r="AD40" s="405"/>
      <c r="AE40" s="406"/>
      <c r="AF40" s="412"/>
      <c r="AG40" s="413"/>
      <c r="AH40" s="413"/>
    </row>
    <row r="41" spans="1:35" ht="15" customHeight="1" x14ac:dyDescent="0.15">
      <c r="A41" s="149"/>
      <c r="B41" s="410" t="s">
        <v>172</v>
      </c>
      <c r="C41" s="410"/>
      <c r="D41" s="410"/>
      <c r="E41" s="410"/>
      <c r="F41" s="411"/>
      <c r="G41" s="407">
        <v>0</v>
      </c>
      <c r="H41" s="408"/>
      <c r="I41" s="408"/>
      <c r="J41" s="408"/>
      <c r="K41" s="408"/>
      <c r="L41" s="408"/>
      <c r="M41" s="408"/>
      <c r="N41" s="409"/>
      <c r="O41" s="407">
        <v>0</v>
      </c>
      <c r="P41" s="408"/>
      <c r="Q41" s="408"/>
      <c r="R41" s="408"/>
      <c r="S41" s="408"/>
      <c r="T41" s="408"/>
      <c r="U41" s="409"/>
      <c r="V41" s="407">
        <v>0</v>
      </c>
      <c r="W41" s="408"/>
      <c r="X41" s="408"/>
      <c r="Y41" s="408"/>
      <c r="Z41" s="408"/>
      <c r="AA41" s="408"/>
      <c r="AB41" s="409"/>
      <c r="AC41" s="407">
        <v>0</v>
      </c>
      <c r="AD41" s="408"/>
      <c r="AE41" s="409"/>
      <c r="AF41" s="414"/>
      <c r="AG41" s="415"/>
      <c r="AH41" s="415"/>
    </row>
    <row r="42" spans="1:35" ht="15" customHeight="1" x14ac:dyDescent="0.15">
      <c r="A42" s="149"/>
      <c r="B42" s="150"/>
      <c r="C42" s="150"/>
      <c r="D42" s="150"/>
      <c r="E42" s="151"/>
      <c r="F42" s="151"/>
      <c r="G42" s="151"/>
      <c r="H42" s="151"/>
      <c r="I42" s="151"/>
      <c r="J42" s="151"/>
      <c r="K42" s="151"/>
      <c r="L42" s="151"/>
      <c r="M42" s="153"/>
      <c r="N42" s="154"/>
      <c r="O42" s="151"/>
      <c r="P42" s="151"/>
      <c r="Q42" s="151"/>
      <c r="R42" s="151"/>
      <c r="S42" s="151"/>
      <c r="T42" s="151"/>
      <c r="U42" s="151"/>
      <c r="V42" s="151"/>
      <c r="W42" s="153"/>
      <c r="X42" s="154"/>
      <c r="Y42" s="151"/>
      <c r="Z42" s="151"/>
      <c r="AA42" s="151"/>
      <c r="AB42" s="151"/>
      <c r="AC42" s="151"/>
      <c r="AD42" s="151"/>
      <c r="AE42" s="151"/>
      <c r="AF42" s="151"/>
      <c r="AG42" s="155"/>
      <c r="AH42" s="156"/>
    </row>
    <row r="43" spans="1:35" ht="15" customHeight="1" x14ac:dyDescent="0.15">
      <c r="A43" s="149"/>
      <c r="B43" s="149" t="s">
        <v>185</v>
      </c>
      <c r="C43" s="149"/>
      <c r="D43" s="149"/>
      <c r="E43" s="149"/>
      <c r="F43" s="149"/>
      <c r="G43" s="149"/>
      <c r="H43" s="149"/>
      <c r="I43" s="149"/>
      <c r="J43" s="149"/>
      <c r="K43" s="149"/>
      <c r="L43" s="149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  <c r="AE43" s="149"/>
      <c r="AF43" s="149"/>
      <c r="AG43" s="149"/>
      <c r="AH43" s="149"/>
      <c r="AI43" s="4" t="s">
        <v>250</v>
      </c>
    </row>
    <row r="44" spans="1:35" ht="15" customHeight="1" x14ac:dyDescent="0.15">
      <c r="A44" s="149"/>
      <c r="B44" s="401" t="s">
        <v>164</v>
      </c>
      <c r="C44" s="401"/>
      <c r="D44" s="401"/>
      <c r="E44" s="401"/>
      <c r="F44" s="402"/>
      <c r="G44" s="430" t="s">
        <v>199</v>
      </c>
      <c r="H44" s="418"/>
      <c r="I44" s="418"/>
      <c r="J44" s="418"/>
      <c r="K44" s="418"/>
      <c r="L44" s="419"/>
      <c r="M44" s="418" t="s">
        <v>197</v>
      </c>
      <c r="N44" s="418"/>
      <c r="O44" s="418"/>
      <c r="P44" s="418"/>
      <c r="Q44" s="418"/>
      <c r="R44" s="419"/>
      <c r="S44" s="403" t="s">
        <v>419</v>
      </c>
      <c r="T44" s="399"/>
      <c r="U44" s="399"/>
      <c r="V44" s="399"/>
      <c r="W44" s="399"/>
      <c r="X44" s="403" t="s">
        <v>420</v>
      </c>
      <c r="Y44" s="399"/>
      <c r="Z44" s="399"/>
      <c r="AA44" s="399"/>
      <c r="AB44" s="399"/>
      <c r="AC44" s="400" t="s">
        <v>180</v>
      </c>
      <c r="AD44" s="401"/>
      <c r="AE44" s="402"/>
      <c r="AF44" s="401" t="s">
        <v>175</v>
      </c>
      <c r="AG44" s="401"/>
      <c r="AH44" s="401"/>
      <c r="AI44" s="4" t="s">
        <v>206</v>
      </c>
    </row>
    <row r="45" spans="1:35" ht="15" customHeight="1" x14ac:dyDescent="0.15">
      <c r="A45" s="149"/>
      <c r="B45" s="421" t="s">
        <v>184</v>
      </c>
      <c r="C45" s="433"/>
      <c r="D45" s="433"/>
      <c r="E45" s="433"/>
      <c r="F45" s="433"/>
      <c r="G45" s="404"/>
      <c r="H45" s="405"/>
      <c r="I45" s="405"/>
      <c r="J45" s="405"/>
      <c r="K45" s="405"/>
      <c r="L45" s="406"/>
      <c r="M45" s="420"/>
      <c r="N45" s="420"/>
      <c r="O45" s="420"/>
      <c r="P45" s="420"/>
      <c r="Q45" s="420"/>
      <c r="R45" s="421"/>
      <c r="S45" s="417"/>
      <c r="T45" s="417"/>
      <c r="U45" s="417"/>
      <c r="V45" s="417"/>
      <c r="W45" s="417"/>
      <c r="X45" s="417"/>
      <c r="Y45" s="417"/>
      <c r="Z45" s="417"/>
      <c r="AA45" s="417"/>
      <c r="AB45" s="417"/>
      <c r="AC45" s="417"/>
      <c r="AD45" s="417"/>
      <c r="AE45" s="417"/>
      <c r="AF45" s="416"/>
      <c r="AG45" s="416"/>
      <c r="AH45" s="412"/>
    </row>
    <row r="46" spans="1:35" ht="15" customHeight="1" x14ac:dyDescent="0.15">
      <c r="A46" s="149"/>
      <c r="B46" s="423" t="s">
        <v>186</v>
      </c>
      <c r="C46" s="434"/>
      <c r="D46" s="434"/>
      <c r="E46" s="434"/>
      <c r="F46" s="434"/>
      <c r="G46" s="407"/>
      <c r="H46" s="408"/>
      <c r="I46" s="408"/>
      <c r="J46" s="408"/>
      <c r="K46" s="408"/>
      <c r="L46" s="409"/>
      <c r="M46" s="422"/>
      <c r="N46" s="422"/>
      <c r="O46" s="422"/>
      <c r="P46" s="422"/>
      <c r="Q46" s="422"/>
      <c r="R46" s="423"/>
      <c r="S46" s="424"/>
      <c r="T46" s="424"/>
      <c r="U46" s="424"/>
      <c r="V46" s="424"/>
      <c r="W46" s="424"/>
      <c r="X46" s="424"/>
      <c r="Y46" s="424"/>
      <c r="Z46" s="424"/>
      <c r="AA46" s="424"/>
      <c r="AB46" s="424"/>
      <c r="AC46" s="424"/>
      <c r="AD46" s="424"/>
      <c r="AE46" s="424"/>
      <c r="AF46" s="457"/>
      <c r="AG46" s="457"/>
      <c r="AH46" s="414"/>
    </row>
    <row r="47" spans="1:35" ht="15" customHeight="1" x14ac:dyDescent="0.15">
      <c r="A47" s="149"/>
      <c r="B47" s="149"/>
      <c r="C47" s="149"/>
      <c r="D47" s="149"/>
      <c r="E47" s="149"/>
      <c r="F47" s="149"/>
      <c r="G47" s="149"/>
      <c r="H47" s="149"/>
      <c r="I47" s="149"/>
      <c r="J47" s="149"/>
      <c r="K47" s="149"/>
      <c r="L47" s="149"/>
      <c r="M47" s="149"/>
      <c r="N47" s="149"/>
      <c r="O47" s="149"/>
      <c r="P47" s="149"/>
      <c r="Q47" s="149"/>
      <c r="R47" s="149"/>
      <c r="S47" s="149"/>
      <c r="T47" s="149"/>
      <c r="U47" s="149"/>
      <c r="V47" s="149"/>
      <c r="W47" s="149"/>
      <c r="X47" s="149"/>
      <c r="Y47" s="149"/>
      <c r="Z47" s="149"/>
      <c r="AA47" s="149"/>
      <c r="AB47" s="149"/>
      <c r="AC47" s="149"/>
      <c r="AD47" s="149"/>
      <c r="AE47" s="149"/>
      <c r="AF47" s="149"/>
      <c r="AG47" s="149"/>
      <c r="AH47" s="149"/>
    </row>
    <row r="48" spans="1:35" ht="15" customHeight="1" x14ac:dyDescent="0.15">
      <c r="A48" s="149"/>
      <c r="B48" s="148" t="s">
        <v>187</v>
      </c>
      <c r="C48" s="149"/>
      <c r="D48" s="149"/>
      <c r="E48" s="149"/>
      <c r="F48" s="149"/>
      <c r="G48" s="149"/>
      <c r="H48" s="149"/>
      <c r="I48" s="149"/>
      <c r="J48" s="149"/>
      <c r="K48" s="149"/>
      <c r="L48" s="149"/>
      <c r="M48" s="149"/>
      <c r="N48" s="149"/>
      <c r="O48" s="149"/>
      <c r="P48" s="149"/>
      <c r="Q48" s="149"/>
      <c r="R48" s="149"/>
      <c r="S48" s="149"/>
      <c r="T48" s="149"/>
      <c r="U48" s="149"/>
      <c r="V48" s="149"/>
      <c r="W48" s="149"/>
      <c r="X48" s="149"/>
      <c r="Y48" s="149"/>
      <c r="Z48" s="149"/>
      <c r="AA48" s="149"/>
      <c r="AB48" s="149"/>
      <c r="AC48" s="149"/>
      <c r="AD48" s="149"/>
      <c r="AE48" s="149"/>
      <c r="AF48" s="149"/>
      <c r="AG48" s="149"/>
      <c r="AH48" s="149"/>
      <c r="AI48" s="4" t="s">
        <v>251</v>
      </c>
    </row>
    <row r="49" spans="1:35" ht="15" customHeight="1" x14ac:dyDescent="0.15">
      <c r="A49" s="149"/>
      <c r="B49" s="149" t="s">
        <v>188</v>
      </c>
      <c r="C49" s="149"/>
      <c r="D49" s="149"/>
      <c r="E49" s="149"/>
      <c r="F49" s="149"/>
      <c r="G49" s="149"/>
      <c r="H49" s="149"/>
      <c r="I49" s="149"/>
      <c r="J49" s="149"/>
      <c r="K49" s="149"/>
      <c r="L49" s="149"/>
      <c r="M49" s="149"/>
      <c r="N49" s="149"/>
      <c r="O49" s="149"/>
      <c r="P49" s="149"/>
      <c r="Q49" s="149"/>
      <c r="R49" s="149"/>
      <c r="S49" s="149"/>
      <c r="T49" s="149"/>
      <c r="U49" s="149"/>
      <c r="V49" s="149"/>
      <c r="W49" s="149"/>
      <c r="X49" s="149"/>
      <c r="Y49" s="149"/>
      <c r="Z49" s="149"/>
      <c r="AA49" s="149"/>
      <c r="AB49" s="149"/>
      <c r="AC49" s="149"/>
      <c r="AD49" s="149"/>
      <c r="AE49" s="149"/>
      <c r="AF49" s="149"/>
      <c r="AG49" s="149"/>
      <c r="AH49" s="149"/>
      <c r="AI49" s="4" t="s">
        <v>252</v>
      </c>
    </row>
    <row r="50" spans="1:35" ht="15" customHeight="1" x14ac:dyDescent="0.15">
      <c r="A50" s="149"/>
      <c r="B50" s="401" t="s">
        <v>183</v>
      </c>
      <c r="C50" s="401"/>
      <c r="D50" s="401"/>
      <c r="E50" s="401"/>
      <c r="F50" s="402"/>
      <c r="G50" s="440" t="s">
        <v>752</v>
      </c>
      <c r="H50" s="418"/>
      <c r="I50" s="418"/>
      <c r="J50" s="418"/>
      <c r="K50" s="418"/>
      <c r="L50" s="419"/>
      <c r="M50" s="418" t="s">
        <v>208</v>
      </c>
      <c r="N50" s="418"/>
      <c r="O50" s="418"/>
      <c r="P50" s="418"/>
      <c r="Q50" s="418"/>
      <c r="R50" s="419"/>
      <c r="S50" s="430" t="s">
        <v>209</v>
      </c>
      <c r="T50" s="418"/>
      <c r="U50" s="418"/>
      <c r="V50" s="418"/>
      <c r="W50" s="418"/>
      <c r="X50" s="419"/>
      <c r="Y50" s="430" t="s">
        <v>210</v>
      </c>
      <c r="Z50" s="418"/>
      <c r="AA50" s="418"/>
      <c r="AB50" s="418"/>
      <c r="AC50" s="418"/>
      <c r="AD50" s="418"/>
      <c r="AE50" s="419"/>
      <c r="AF50" s="400" t="s">
        <v>189</v>
      </c>
      <c r="AG50" s="401"/>
      <c r="AH50" s="401"/>
      <c r="AI50" s="4" t="s">
        <v>253</v>
      </c>
    </row>
    <row r="51" spans="1:35" ht="15" customHeight="1" x14ac:dyDescent="0.15">
      <c r="A51" s="149"/>
      <c r="B51" s="421" t="s">
        <v>190</v>
      </c>
      <c r="C51" s="433"/>
      <c r="D51" s="433"/>
      <c r="E51" s="433"/>
      <c r="F51" s="433"/>
      <c r="G51" s="404">
        <v>0</v>
      </c>
      <c r="H51" s="405"/>
      <c r="I51" s="405"/>
      <c r="J51" s="405"/>
      <c r="K51" s="405"/>
      <c r="L51" s="406"/>
      <c r="M51" s="405">
        <v>0</v>
      </c>
      <c r="N51" s="405"/>
      <c r="O51" s="405"/>
      <c r="P51" s="405"/>
      <c r="Q51" s="405"/>
      <c r="R51" s="406"/>
      <c r="S51" s="404">
        <v>0</v>
      </c>
      <c r="T51" s="405"/>
      <c r="U51" s="405"/>
      <c r="V51" s="405"/>
      <c r="W51" s="405"/>
      <c r="X51" s="406"/>
      <c r="Y51" s="404">
        <v>0</v>
      </c>
      <c r="Z51" s="405"/>
      <c r="AA51" s="405"/>
      <c r="AB51" s="405"/>
      <c r="AC51" s="405"/>
      <c r="AD51" s="405"/>
      <c r="AE51" s="406"/>
      <c r="AF51" s="412"/>
      <c r="AG51" s="413"/>
      <c r="AH51" s="413"/>
      <c r="AI51" s="4" t="s">
        <v>254</v>
      </c>
    </row>
    <row r="52" spans="1:35" ht="15" customHeight="1" x14ac:dyDescent="0.15">
      <c r="A52" s="149"/>
      <c r="B52" s="423" t="s">
        <v>191</v>
      </c>
      <c r="C52" s="434"/>
      <c r="D52" s="434"/>
      <c r="E52" s="434"/>
      <c r="F52" s="434"/>
      <c r="G52" s="407">
        <v>0</v>
      </c>
      <c r="H52" s="408"/>
      <c r="I52" s="408"/>
      <c r="J52" s="408"/>
      <c r="K52" s="408"/>
      <c r="L52" s="409"/>
      <c r="M52" s="408">
        <v>0</v>
      </c>
      <c r="N52" s="408"/>
      <c r="O52" s="408"/>
      <c r="P52" s="408"/>
      <c r="Q52" s="408"/>
      <c r="R52" s="409"/>
      <c r="S52" s="407">
        <v>0</v>
      </c>
      <c r="T52" s="408"/>
      <c r="U52" s="408"/>
      <c r="V52" s="408"/>
      <c r="W52" s="408"/>
      <c r="X52" s="409"/>
      <c r="Y52" s="407">
        <v>0</v>
      </c>
      <c r="Z52" s="408"/>
      <c r="AA52" s="408"/>
      <c r="AB52" s="408"/>
      <c r="AC52" s="408"/>
      <c r="AD52" s="408"/>
      <c r="AE52" s="409"/>
      <c r="AF52" s="414"/>
      <c r="AG52" s="415"/>
      <c r="AH52" s="415"/>
      <c r="AI52" s="4" t="s">
        <v>255</v>
      </c>
    </row>
    <row r="53" spans="1:35" ht="15" customHeight="1" x14ac:dyDescent="0.15">
      <c r="A53" s="149"/>
      <c r="B53" s="149"/>
      <c r="C53" s="149"/>
      <c r="D53" s="149"/>
      <c r="E53" s="149"/>
      <c r="F53" s="149"/>
      <c r="G53" s="149"/>
      <c r="H53" s="149"/>
      <c r="I53" s="149"/>
      <c r="J53" s="149"/>
      <c r="K53" s="149"/>
      <c r="L53" s="149"/>
      <c r="M53" s="149"/>
      <c r="N53" s="149"/>
      <c r="O53" s="149"/>
      <c r="P53" s="149"/>
      <c r="Q53" s="149"/>
      <c r="R53" s="149"/>
      <c r="S53" s="149"/>
      <c r="T53" s="149"/>
      <c r="U53" s="149"/>
      <c r="V53" s="149"/>
      <c r="W53" s="149"/>
      <c r="X53" s="149"/>
      <c r="Y53" s="149"/>
      <c r="Z53" s="149"/>
      <c r="AA53" s="149"/>
      <c r="AB53" s="149"/>
      <c r="AC53" s="149"/>
      <c r="AD53" s="149"/>
      <c r="AE53" s="149"/>
      <c r="AF53" s="149"/>
      <c r="AG53" s="149"/>
      <c r="AH53" s="149"/>
    </row>
    <row r="54" spans="1:35" ht="15" customHeight="1" x14ac:dyDescent="0.15">
      <c r="A54" s="149"/>
      <c r="B54" s="149" t="s">
        <v>192</v>
      </c>
      <c r="C54" s="149"/>
      <c r="D54" s="149"/>
      <c r="E54" s="149"/>
      <c r="F54" s="149"/>
      <c r="G54" s="149"/>
      <c r="H54" s="149"/>
      <c r="I54" s="149"/>
      <c r="J54" s="149"/>
      <c r="K54" s="149"/>
      <c r="L54" s="149"/>
      <c r="M54" s="149"/>
      <c r="N54" s="149"/>
      <c r="O54" s="149"/>
      <c r="P54" s="149"/>
      <c r="Q54" s="149"/>
      <c r="R54" s="149"/>
      <c r="S54" s="149"/>
      <c r="T54" s="149"/>
      <c r="U54" s="149"/>
      <c r="V54" s="149"/>
      <c r="W54" s="149"/>
      <c r="X54" s="149"/>
      <c r="Y54" s="149"/>
      <c r="Z54" s="149"/>
      <c r="AA54" s="149"/>
      <c r="AB54" s="149"/>
      <c r="AC54" s="149"/>
      <c r="AD54" s="149"/>
      <c r="AE54" s="149"/>
      <c r="AF54" s="149"/>
      <c r="AG54" s="149"/>
      <c r="AH54" s="149"/>
      <c r="AI54" s="4" t="s">
        <v>256</v>
      </c>
    </row>
    <row r="55" spans="1:35" ht="15" customHeight="1" x14ac:dyDescent="0.15">
      <c r="A55" s="149"/>
      <c r="B55" s="401" t="s">
        <v>193</v>
      </c>
      <c r="C55" s="401"/>
      <c r="D55" s="401"/>
      <c r="E55" s="401"/>
      <c r="F55" s="402"/>
      <c r="G55" s="430" t="s">
        <v>195</v>
      </c>
      <c r="H55" s="418"/>
      <c r="I55" s="418"/>
      <c r="J55" s="418"/>
      <c r="K55" s="418"/>
      <c r="L55" s="418"/>
      <c r="M55" s="418"/>
      <c r="N55" s="418"/>
      <c r="O55" s="418"/>
      <c r="P55" s="418"/>
      <c r="Q55" s="419"/>
      <c r="R55" s="430" t="s">
        <v>196</v>
      </c>
      <c r="S55" s="418"/>
      <c r="T55" s="418"/>
      <c r="U55" s="418"/>
      <c r="V55" s="418"/>
      <c r="W55" s="418"/>
      <c r="X55" s="418"/>
      <c r="Y55" s="418"/>
      <c r="Z55" s="418"/>
      <c r="AA55" s="418"/>
      <c r="AB55" s="419"/>
      <c r="AC55" s="400" t="s">
        <v>180</v>
      </c>
      <c r="AD55" s="401"/>
      <c r="AE55" s="402"/>
      <c r="AF55" s="400" t="s">
        <v>175</v>
      </c>
      <c r="AG55" s="401"/>
      <c r="AH55" s="401"/>
      <c r="AI55" s="4" t="s">
        <v>257</v>
      </c>
    </row>
    <row r="56" spans="1:35" ht="15" customHeight="1" x14ac:dyDescent="0.15">
      <c r="A56" s="149"/>
      <c r="B56" s="420" t="s">
        <v>190</v>
      </c>
      <c r="C56" s="420"/>
      <c r="D56" s="420"/>
      <c r="E56" s="420"/>
      <c r="F56" s="421"/>
      <c r="G56" s="404">
        <v>2</v>
      </c>
      <c r="H56" s="405"/>
      <c r="I56" s="405"/>
      <c r="J56" s="405"/>
      <c r="K56" s="405"/>
      <c r="L56" s="405"/>
      <c r="M56" s="405"/>
      <c r="N56" s="405"/>
      <c r="O56" s="405"/>
      <c r="P56" s="405"/>
      <c r="Q56" s="406"/>
      <c r="R56" s="404">
        <v>1</v>
      </c>
      <c r="S56" s="405"/>
      <c r="T56" s="405"/>
      <c r="U56" s="405"/>
      <c r="V56" s="405"/>
      <c r="W56" s="405"/>
      <c r="X56" s="405"/>
      <c r="Y56" s="405"/>
      <c r="Z56" s="405"/>
      <c r="AA56" s="405"/>
      <c r="AB56" s="406"/>
      <c r="AC56" s="404">
        <f>G56/R56</f>
        <v>2</v>
      </c>
      <c r="AD56" s="405"/>
      <c r="AE56" s="406"/>
      <c r="AF56" s="412" t="str">
        <f>IF(AC56&gt;=1,"OK","NG")</f>
        <v>OK</v>
      </c>
      <c r="AG56" s="413"/>
      <c r="AH56" s="413"/>
      <c r="AI56" s="4" t="s">
        <v>258</v>
      </c>
    </row>
    <row r="57" spans="1:35" ht="15" customHeight="1" x14ac:dyDescent="0.15">
      <c r="A57" s="149"/>
      <c r="B57" s="422" t="s">
        <v>191</v>
      </c>
      <c r="C57" s="422"/>
      <c r="D57" s="422"/>
      <c r="E57" s="422"/>
      <c r="F57" s="423"/>
      <c r="G57" s="407">
        <v>2</v>
      </c>
      <c r="H57" s="408"/>
      <c r="I57" s="408"/>
      <c r="J57" s="408"/>
      <c r="K57" s="408"/>
      <c r="L57" s="408"/>
      <c r="M57" s="408"/>
      <c r="N57" s="408"/>
      <c r="O57" s="408"/>
      <c r="P57" s="408"/>
      <c r="Q57" s="409"/>
      <c r="R57" s="407">
        <v>1</v>
      </c>
      <c r="S57" s="408"/>
      <c r="T57" s="408"/>
      <c r="U57" s="408"/>
      <c r="V57" s="408"/>
      <c r="W57" s="408"/>
      <c r="X57" s="408"/>
      <c r="Y57" s="408"/>
      <c r="Z57" s="408"/>
      <c r="AA57" s="408"/>
      <c r="AB57" s="409"/>
      <c r="AC57" s="407">
        <f>G57/R57</f>
        <v>2</v>
      </c>
      <c r="AD57" s="408"/>
      <c r="AE57" s="409"/>
      <c r="AF57" s="414" t="str">
        <f>IF(AC57&gt;=1,"OK","NG")</f>
        <v>OK</v>
      </c>
      <c r="AG57" s="415"/>
      <c r="AH57" s="415"/>
      <c r="AI57" s="4" t="s">
        <v>259</v>
      </c>
    </row>
    <row r="58" spans="1:35" x14ac:dyDescent="0.15">
      <c r="A58" s="149"/>
      <c r="B58" s="149"/>
      <c r="C58" s="149"/>
      <c r="D58" s="149"/>
      <c r="E58" s="149"/>
      <c r="F58" s="149"/>
      <c r="G58" s="149"/>
      <c r="H58" s="149"/>
      <c r="I58" s="149"/>
      <c r="J58" s="149"/>
      <c r="K58" s="149"/>
      <c r="L58" s="149"/>
      <c r="M58" s="149"/>
      <c r="N58" s="149"/>
      <c r="O58" s="149"/>
      <c r="P58" s="149"/>
      <c r="Q58" s="149"/>
      <c r="R58" s="149"/>
      <c r="S58" s="149"/>
      <c r="T58" s="149"/>
      <c r="U58" s="149"/>
      <c r="V58" s="149"/>
      <c r="W58" s="149"/>
      <c r="X58" s="149"/>
      <c r="Y58" s="149"/>
      <c r="Z58" s="149"/>
      <c r="AA58" s="149"/>
      <c r="AB58" s="149"/>
      <c r="AC58" s="149"/>
      <c r="AD58" s="149"/>
      <c r="AE58" s="149"/>
      <c r="AF58" s="149"/>
      <c r="AG58" s="149"/>
      <c r="AH58" s="149"/>
    </row>
  </sheetData>
  <mergeCells count="183">
    <mergeCell ref="Y15:AE15"/>
    <mergeCell ref="Y16:AE16"/>
    <mergeCell ref="AF57:AH57"/>
    <mergeCell ref="G57:Q57"/>
    <mergeCell ref="R55:AB55"/>
    <mergeCell ref="R56:AB56"/>
    <mergeCell ref="R57:AB57"/>
    <mergeCell ref="AC55:AE55"/>
    <mergeCell ref="AC56:AE56"/>
    <mergeCell ref="AC57:AE57"/>
    <mergeCell ref="AF55:AH55"/>
    <mergeCell ref="AF56:AH56"/>
    <mergeCell ref="AF25:AH25"/>
    <mergeCell ref="AF24:AH24"/>
    <mergeCell ref="AF26:AH26"/>
    <mergeCell ref="AF34:AH34"/>
    <mergeCell ref="AC46:AE46"/>
    <mergeCell ref="AF46:AH46"/>
    <mergeCell ref="Y50:AE50"/>
    <mergeCell ref="AF50:AH50"/>
    <mergeCell ref="AF51:AH51"/>
    <mergeCell ref="AF52:AH52"/>
    <mergeCell ref="V41:AB41"/>
    <mergeCell ref="AC40:AE40"/>
    <mergeCell ref="O7:S7"/>
    <mergeCell ref="T7:X7"/>
    <mergeCell ref="Y7:AC7"/>
    <mergeCell ref="AD7:AH7"/>
    <mergeCell ref="B9:I9"/>
    <mergeCell ref="J9:N9"/>
    <mergeCell ref="O9:S9"/>
    <mergeCell ref="T9:X9"/>
    <mergeCell ref="B19:F19"/>
    <mergeCell ref="B16:F16"/>
    <mergeCell ref="B14:F14"/>
    <mergeCell ref="B15:F15"/>
    <mergeCell ref="G15:L15"/>
    <mergeCell ref="AF19:AH19"/>
    <mergeCell ref="M14:R14"/>
    <mergeCell ref="M15:R15"/>
    <mergeCell ref="M16:R16"/>
    <mergeCell ref="B8:I8"/>
    <mergeCell ref="J8:N8"/>
    <mergeCell ref="O8:S8"/>
    <mergeCell ref="Y8:AC8"/>
    <mergeCell ref="AF14:AH14"/>
    <mergeCell ref="AF15:AH15"/>
    <mergeCell ref="AF16:AH16"/>
    <mergeCell ref="AC41:AE41"/>
    <mergeCell ref="AF41:AH41"/>
    <mergeCell ref="B20:F20"/>
    <mergeCell ref="V21:AB21"/>
    <mergeCell ref="V20:AB20"/>
    <mergeCell ref="AC39:AE39"/>
    <mergeCell ref="B26:F26"/>
    <mergeCell ref="S26:W26"/>
    <mergeCell ref="X26:AB26"/>
    <mergeCell ref="AC24:AE24"/>
    <mergeCell ref="B25:F25"/>
    <mergeCell ref="S25:W25"/>
    <mergeCell ref="X25:AB25"/>
    <mergeCell ref="AC25:AE25"/>
    <mergeCell ref="O39:U39"/>
    <mergeCell ref="AC26:AE26"/>
    <mergeCell ref="P34:U34"/>
    <mergeCell ref="J32:O32"/>
    <mergeCell ref="P32:U32"/>
    <mergeCell ref="B39:F39"/>
    <mergeCell ref="B40:F40"/>
    <mergeCell ref="G39:N39"/>
    <mergeCell ref="B30:F30"/>
    <mergeCell ref="V34:Z34"/>
    <mergeCell ref="AA34:AE34"/>
    <mergeCell ref="G24:L24"/>
    <mergeCell ref="G25:L25"/>
    <mergeCell ref="G26:L26"/>
    <mergeCell ref="M24:R24"/>
    <mergeCell ref="G40:N40"/>
    <mergeCell ref="O40:U40"/>
    <mergeCell ref="AA33:AE33"/>
    <mergeCell ref="AA30:AE30"/>
    <mergeCell ref="AA31:AE31"/>
    <mergeCell ref="B56:F56"/>
    <mergeCell ref="B57:F57"/>
    <mergeCell ref="G30:I30"/>
    <mergeCell ref="J30:O30"/>
    <mergeCell ref="P30:U30"/>
    <mergeCell ref="G32:I32"/>
    <mergeCell ref="B44:F44"/>
    <mergeCell ref="S44:W44"/>
    <mergeCell ref="B50:F50"/>
    <mergeCell ref="G31:I31"/>
    <mergeCell ref="J31:O31"/>
    <mergeCell ref="P31:U31"/>
    <mergeCell ref="V31:Z31"/>
    <mergeCell ref="V30:Z30"/>
    <mergeCell ref="B31:F32"/>
    <mergeCell ref="B33:F34"/>
    <mergeCell ref="G34:I34"/>
    <mergeCell ref="J34:O34"/>
    <mergeCell ref="G33:I33"/>
    <mergeCell ref="J33:O33"/>
    <mergeCell ref="P33:U33"/>
    <mergeCell ref="G41:N41"/>
    <mergeCell ref="O41:U41"/>
    <mergeCell ref="V40:AB40"/>
    <mergeCell ref="G56:Q56"/>
    <mergeCell ref="B6:I7"/>
    <mergeCell ref="J6:S6"/>
    <mergeCell ref="T6:AC6"/>
    <mergeCell ref="AD6:AH6"/>
    <mergeCell ref="J7:N7"/>
    <mergeCell ref="S50:X50"/>
    <mergeCell ref="G50:L50"/>
    <mergeCell ref="M50:R50"/>
    <mergeCell ref="S52:X52"/>
    <mergeCell ref="B51:F51"/>
    <mergeCell ref="G51:L51"/>
    <mergeCell ref="G52:L52"/>
    <mergeCell ref="M51:R51"/>
    <mergeCell ref="M52:R52"/>
    <mergeCell ref="B52:F52"/>
    <mergeCell ref="AC44:AE44"/>
    <mergeCell ref="AF44:AH44"/>
    <mergeCell ref="AC45:AE45"/>
    <mergeCell ref="AF45:AH45"/>
    <mergeCell ref="Y51:AE51"/>
    <mergeCell ref="V32:Z32"/>
    <mergeCell ref="V39:AB39"/>
    <mergeCell ref="B41:F41"/>
    <mergeCell ref="G55:Q55"/>
    <mergeCell ref="X44:AB44"/>
    <mergeCell ref="S51:X51"/>
    <mergeCell ref="B45:F45"/>
    <mergeCell ref="S45:W45"/>
    <mergeCell ref="X45:AB45"/>
    <mergeCell ref="S46:W46"/>
    <mergeCell ref="X46:AB46"/>
    <mergeCell ref="B46:F46"/>
    <mergeCell ref="B55:F55"/>
    <mergeCell ref="Y52:AE52"/>
    <mergeCell ref="AF31:AH31"/>
    <mergeCell ref="AA32:AE32"/>
    <mergeCell ref="T8:X8"/>
    <mergeCell ref="AD8:AH8"/>
    <mergeCell ref="AF32:AH32"/>
    <mergeCell ref="G46:L46"/>
    <mergeCell ref="M44:R44"/>
    <mergeCell ref="M45:R45"/>
    <mergeCell ref="M46:R46"/>
    <mergeCell ref="Y9:AC9"/>
    <mergeCell ref="AD9:AH9"/>
    <mergeCell ref="AF39:AH39"/>
    <mergeCell ref="AF40:AH40"/>
    <mergeCell ref="AF33:AH33"/>
    <mergeCell ref="S14:X14"/>
    <mergeCell ref="S15:X15"/>
    <mergeCell ref="S16:X16"/>
    <mergeCell ref="Y14:AE14"/>
    <mergeCell ref="V33:Z33"/>
    <mergeCell ref="G44:L44"/>
    <mergeCell ref="G45:L45"/>
    <mergeCell ref="G14:L14"/>
    <mergeCell ref="S24:W24"/>
    <mergeCell ref="G16:L16"/>
    <mergeCell ref="AF30:AH30"/>
    <mergeCell ref="B24:F24"/>
    <mergeCell ref="X24:AB24"/>
    <mergeCell ref="M25:R25"/>
    <mergeCell ref="M26:R26"/>
    <mergeCell ref="G19:N19"/>
    <mergeCell ref="G20:N20"/>
    <mergeCell ref="G21:N21"/>
    <mergeCell ref="O19:U19"/>
    <mergeCell ref="O20:U20"/>
    <mergeCell ref="O21:U21"/>
    <mergeCell ref="V19:AB19"/>
    <mergeCell ref="AC19:AE19"/>
    <mergeCell ref="B21:F21"/>
    <mergeCell ref="AC20:AE20"/>
    <mergeCell ref="AC21:AE21"/>
    <mergeCell ref="AF20:AH20"/>
    <mergeCell ref="AF21:AH21"/>
  </mergeCells>
  <phoneticPr fontId="4" type="noConversion"/>
  <conditionalFormatting sqref="AF15:AH16 AF20:AF21 AF25:AF26 AF31:AF34 AF40:AF41 AF45:AF46 AF51:AF52 AF56:AF57">
    <cfRule type="containsText" dxfId="5" priority="3" stopIfTrue="1" operator="containsText" text="NG">
      <formula>NOT(ISERROR(SEARCH("NG",AF15)))</formula>
    </cfRule>
  </conditionalFormatting>
  <pageMargins left="0.51181102362204722" right="0.47244094488188981" top="0.78740157480314965" bottom="0.6692913385826772" header="0.31496062992125984" footer="0.31496062992125984"/>
  <pageSetup paperSize="9" orientation="portrait" horizontalDpi="300" verticalDpi="300" r:id="rId1"/>
  <rowBreaks count="1" manualBreakCount="1">
    <brk id="48" max="5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J414"/>
  <sheetViews>
    <sheetView tabSelected="1" view="pageBreakPreview" zoomScale="115" zoomScaleNormal="115" zoomScaleSheetLayoutView="115" workbookViewId="0">
      <pane ySplit="3" topLeftCell="A37" activePane="bottomLeft" state="frozen"/>
      <selection pane="bottomLeft" activeCell="AB48" sqref="AB48"/>
    </sheetView>
  </sheetViews>
  <sheetFormatPr defaultColWidth="2.77734375" defaultRowHeight="15" customHeight="1" x14ac:dyDescent="0.15"/>
  <cols>
    <col min="1" max="2" width="2.77734375" style="9"/>
    <col min="3" max="3" width="2.77734375" style="9" customWidth="1"/>
    <col min="4" max="14" width="2.77734375" style="9"/>
    <col min="15" max="15" width="2.77734375" style="9" customWidth="1"/>
    <col min="16" max="28" width="2.77734375" style="9"/>
    <col min="29" max="29" width="2.88671875" style="9" bestFit="1" customWidth="1"/>
    <col min="30" max="30" width="2.77734375" style="20" customWidth="1"/>
    <col min="31" max="31" width="2.77734375" style="10" customWidth="1"/>
    <col min="32" max="35" width="2.77734375" style="17" customWidth="1"/>
    <col min="36" max="36" width="2.77734375" style="10" customWidth="1"/>
    <col min="37" max="42" width="2.77734375" style="10"/>
    <col min="43" max="43" width="2.88671875" style="10" bestFit="1" customWidth="1"/>
    <col min="44" max="59" width="2.77734375" style="10"/>
    <col min="60" max="16384" width="2.77734375" style="9"/>
  </cols>
  <sheetData>
    <row r="1" spans="1:59" ht="15" customHeight="1" x14ac:dyDescent="0.2">
      <c r="A1" s="458" t="s">
        <v>754</v>
      </c>
      <c r="B1" s="458"/>
      <c r="C1" s="458"/>
      <c r="D1" s="458"/>
      <c r="E1" s="458"/>
      <c r="F1" s="458"/>
      <c r="G1" s="458"/>
      <c r="H1" s="459" t="s">
        <v>753</v>
      </c>
      <c r="I1" s="459"/>
      <c r="J1" s="459"/>
      <c r="K1" s="459"/>
      <c r="L1" s="459"/>
      <c r="M1" s="459"/>
      <c r="N1" s="6"/>
      <c r="O1" s="7"/>
      <c r="P1" s="6"/>
      <c r="Q1" s="7"/>
      <c r="R1" s="6"/>
      <c r="S1" s="7"/>
      <c r="T1" s="6"/>
      <c r="U1" s="7"/>
      <c r="V1" s="6"/>
      <c r="W1" s="7"/>
      <c r="X1" s="6"/>
      <c r="Y1" s="7"/>
      <c r="Z1" s="6"/>
      <c r="AA1" s="7"/>
      <c r="AB1" s="6"/>
      <c r="AC1" s="7"/>
      <c r="AD1" s="390" t="s">
        <v>760</v>
      </c>
      <c r="AH1" s="142" t="s">
        <v>761</v>
      </c>
    </row>
    <row r="2" spans="1:59" s="8" customFormat="1" ht="15" customHeight="1" x14ac:dyDescent="0.15">
      <c r="A2" s="6">
        <v>0</v>
      </c>
      <c r="B2" s="6">
        <v>1</v>
      </c>
      <c r="C2" s="7">
        <v>2</v>
      </c>
      <c r="D2" s="6">
        <v>3</v>
      </c>
      <c r="E2" s="7">
        <v>4</v>
      </c>
      <c r="F2" s="6">
        <v>5</v>
      </c>
      <c r="G2" s="7">
        <v>6</v>
      </c>
      <c r="H2" s="6">
        <v>7</v>
      </c>
      <c r="I2" s="7">
        <v>8</v>
      </c>
      <c r="J2" s="6">
        <v>9</v>
      </c>
      <c r="K2" s="7">
        <v>10</v>
      </c>
      <c r="L2" s="6">
        <v>11</v>
      </c>
      <c r="M2" s="7">
        <v>12</v>
      </c>
      <c r="N2" s="6">
        <v>13</v>
      </c>
      <c r="O2" s="7">
        <v>14</v>
      </c>
      <c r="P2" s="6">
        <v>15</v>
      </c>
      <c r="Q2" s="7">
        <v>16</v>
      </c>
      <c r="R2" s="6">
        <v>17</v>
      </c>
      <c r="S2" s="7">
        <v>18</v>
      </c>
      <c r="T2" s="6">
        <v>19</v>
      </c>
      <c r="U2" s="7">
        <v>20</v>
      </c>
      <c r="V2" s="6">
        <v>21</v>
      </c>
      <c r="W2" s="7">
        <v>22</v>
      </c>
      <c r="X2" s="6">
        <v>23</v>
      </c>
      <c r="Y2" s="7">
        <v>24</v>
      </c>
      <c r="Z2" s="6">
        <v>25</v>
      </c>
      <c r="AA2" s="7">
        <v>26</v>
      </c>
      <c r="AB2" s="6">
        <v>27</v>
      </c>
      <c r="AC2" s="7">
        <v>28</v>
      </c>
      <c r="AD2" s="70" t="s">
        <v>211</v>
      </c>
      <c r="AE2" s="159"/>
      <c r="AF2" s="160"/>
      <c r="AG2" s="160"/>
      <c r="AI2" s="161" t="s">
        <v>212</v>
      </c>
      <c r="AJ2" s="162"/>
      <c r="AK2" s="163"/>
      <c r="AL2" s="163"/>
      <c r="AN2" s="164" t="s">
        <v>213</v>
      </c>
      <c r="AO2" s="165"/>
      <c r="AP2" s="166"/>
      <c r="AQ2" s="16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</row>
    <row r="3" spans="1:59" s="8" customFormat="1" ht="15" customHeight="1" x14ac:dyDescent="0.15">
      <c r="A3" s="158"/>
      <c r="B3" s="6"/>
      <c r="C3" s="7"/>
      <c r="D3" s="6"/>
      <c r="E3" s="7"/>
      <c r="F3" s="6"/>
      <c r="G3" s="7"/>
      <c r="H3" s="6"/>
      <c r="I3" s="7"/>
      <c r="J3" s="6"/>
      <c r="K3" s="7"/>
      <c r="L3" s="6"/>
      <c r="M3" s="7"/>
      <c r="N3" s="6"/>
      <c r="O3" s="7"/>
      <c r="P3" s="6"/>
      <c r="Q3" s="7"/>
      <c r="R3" s="6"/>
      <c r="S3" s="7"/>
      <c r="T3" s="6"/>
      <c r="U3" s="7"/>
      <c r="V3" s="6"/>
      <c r="W3" s="7"/>
      <c r="X3" s="6"/>
      <c r="Y3" s="7"/>
      <c r="Z3" s="6"/>
      <c r="AA3" s="7"/>
      <c r="AB3" s="6"/>
      <c r="AC3" s="7"/>
      <c r="AD3" s="170" t="s">
        <v>217</v>
      </c>
      <c r="AE3" s="168"/>
      <c r="AF3" s="169"/>
      <c r="AG3" s="169"/>
      <c r="AH3" s="168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</row>
    <row r="4" spans="1:59" ht="15" customHeight="1" x14ac:dyDescent="0.2">
      <c r="A4" s="460" t="s">
        <v>750</v>
      </c>
      <c r="B4" s="460"/>
      <c r="C4" s="460"/>
      <c r="D4" s="460"/>
      <c r="E4" s="460"/>
      <c r="F4" s="460"/>
      <c r="G4" s="460"/>
      <c r="H4" s="460"/>
      <c r="I4" s="460"/>
      <c r="J4" s="460"/>
      <c r="K4" s="460"/>
      <c r="L4" s="460"/>
      <c r="M4" s="460"/>
      <c r="N4" s="460"/>
      <c r="O4" s="460"/>
      <c r="P4" s="460"/>
      <c r="Q4" s="460"/>
      <c r="R4" s="460"/>
      <c r="S4" s="460"/>
      <c r="T4" s="460"/>
      <c r="U4" s="460"/>
      <c r="V4" s="460"/>
      <c r="W4" s="460"/>
      <c r="X4" s="460"/>
      <c r="Y4" s="460"/>
      <c r="Z4" s="460"/>
      <c r="AA4" s="460"/>
      <c r="AB4" s="460"/>
      <c r="AC4" s="460"/>
      <c r="AD4" s="389" t="s">
        <v>751</v>
      </c>
    </row>
    <row r="5" spans="1:59" ht="15" customHeight="1" x14ac:dyDescent="0.2">
      <c r="A5" s="461"/>
      <c r="B5" s="461"/>
      <c r="C5" s="461"/>
      <c r="D5" s="461"/>
      <c r="E5" s="461"/>
      <c r="F5" s="461"/>
      <c r="G5" s="461"/>
      <c r="H5" s="461"/>
      <c r="I5" s="461"/>
      <c r="J5" s="461"/>
      <c r="K5" s="461"/>
      <c r="L5" s="461"/>
      <c r="M5" s="461"/>
      <c r="N5" s="461"/>
      <c r="O5" s="461"/>
      <c r="P5" s="461"/>
      <c r="Q5" s="461"/>
      <c r="R5" s="461"/>
      <c r="S5" s="461"/>
      <c r="T5" s="461"/>
      <c r="U5" s="461"/>
      <c r="V5" s="461"/>
      <c r="W5" s="461"/>
      <c r="X5" s="461"/>
      <c r="Y5" s="461"/>
      <c r="Z5" s="461"/>
      <c r="AA5" s="461"/>
      <c r="AB5" s="461"/>
      <c r="AC5" s="461"/>
      <c r="AD5" s="390"/>
    </row>
    <row r="6" spans="1:59" ht="15" customHeight="1" x14ac:dyDescent="0.2">
      <c r="A6" s="391"/>
      <c r="B6" s="391"/>
      <c r="C6" s="391"/>
      <c r="D6" s="391"/>
      <c r="E6" s="391"/>
      <c r="F6" s="391"/>
      <c r="G6" s="391"/>
      <c r="H6" s="391"/>
      <c r="I6" s="391"/>
      <c r="J6" s="391"/>
      <c r="K6" s="391"/>
      <c r="L6" s="391"/>
      <c r="M6" s="391"/>
      <c r="N6" s="391"/>
      <c r="O6" s="391"/>
      <c r="P6" s="391"/>
      <c r="Q6" s="391"/>
      <c r="R6" s="391"/>
      <c r="S6" s="391"/>
      <c r="T6" s="391"/>
      <c r="U6" s="391"/>
      <c r="V6" s="391"/>
      <c r="W6" s="391"/>
      <c r="X6" s="391"/>
      <c r="Y6" s="391"/>
      <c r="Z6" s="391"/>
      <c r="AA6" s="391"/>
      <c r="AB6" s="391"/>
      <c r="AC6" s="391"/>
      <c r="AD6" s="390"/>
    </row>
    <row r="7" spans="1:59" ht="15" customHeight="1" x14ac:dyDescent="0.2">
      <c r="A7" s="391"/>
      <c r="B7" s="391"/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391"/>
      <c r="U7" s="391"/>
      <c r="V7" s="391"/>
      <c r="W7" s="391"/>
      <c r="X7" s="391"/>
      <c r="Y7" s="391"/>
      <c r="Z7" s="391"/>
      <c r="AA7" s="391"/>
      <c r="AB7" s="391"/>
      <c r="AC7" s="391"/>
      <c r="AD7" s="390"/>
    </row>
    <row r="8" spans="1:59" s="8" customFormat="1" ht="15" customHeight="1" x14ac:dyDescent="0.15">
      <c r="A8" s="158"/>
      <c r="B8" s="6"/>
      <c r="C8" s="7"/>
      <c r="D8" s="6"/>
      <c r="E8" s="7"/>
      <c r="F8" s="6"/>
      <c r="G8" s="7"/>
      <c r="H8" s="6"/>
      <c r="I8" s="7"/>
      <c r="J8" s="6"/>
      <c r="K8" s="7"/>
      <c r="L8" s="6"/>
      <c r="M8" s="7"/>
      <c r="N8" s="6"/>
      <c r="O8" s="7"/>
      <c r="P8" s="6"/>
      <c r="Q8" s="7"/>
      <c r="R8" s="6"/>
      <c r="S8" s="7"/>
      <c r="T8" s="6"/>
      <c r="U8" s="7"/>
      <c r="V8" s="6"/>
      <c r="W8" s="7"/>
      <c r="X8" s="6"/>
      <c r="Y8" s="7"/>
      <c r="Z8" s="6"/>
      <c r="AA8" s="7"/>
      <c r="AB8" s="6"/>
      <c r="AC8" s="7"/>
      <c r="AD8" s="20"/>
      <c r="AE8" s="5"/>
      <c r="AF8" s="19"/>
      <c r="AG8" s="19"/>
      <c r="AH8" s="19"/>
      <c r="AI8" s="19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</row>
    <row r="9" spans="1:59" s="15" customFormat="1" ht="15" customHeight="1" x14ac:dyDescent="0.15">
      <c r="A9" s="23" t="s">
        <v>9</v>
      </c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D9" s="70" t="s">
        <v>484</v>
      </c>
      <c r="AE9" s="22"/>
      <c r="AF9" s="22"/>
      <c r="AG9" s="22"/>
      <c r="AH9" s="22"/>
      <c r="AI9" s="22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</row>
    <row r="10" spans="1:59" s="15" customFormat="1" ht="15" customHeight="1" x14ac:dyDescent="0.15">
      <c r="A10" s="71" t="s">
        <v>89</v>
      </c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D10" s="161" t="s">
        <v>485</v>
      </c>
      <c r="AE10" s="22"/>
      <c r="AF10" s="22"/>
      <c r="AG10" s="22"/>
      <c r="AH10" s="22"/>
      <c r="AI10" s="22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</row>
    <row r="11" spans="1:59" ht="15" customHeight="1" x14ac:dyDescent="0.15">
      <c r="A11" s="95" t="s">
        <v>95</v>
      </c>
      <c r="B11" s="95"/>
      <c r="C11" s="90"/>
      <c r="D11" s="90"/>
      <c r="E11" s="90"/>
      <c r="F11" s="90"/>
      <c r="G11" s="83"/>
      <c r="H11" s="83"/>
      <c r="I11" s="83"/>
      <c r="J11" s="83"/>
      <c r="K11" s="83"/>
      <c r="L11" s="98"/>
      <c r="M11" s="92"/>
      <c r="N11" s="109"/>
      <c r="O11" s="109"/>
      <c r="P11" s="109"/>
      <c r="Q11" s="85"/>
      <c r="R11" s="97"/>
      <c r="S11" s="98"/>
      <c r="T11" s="98"/>
      <c r="U11" s="98"/>
      <c r="V11" s="110"/>
      <c r="W11" s="99"/>
      <c r="X11" s="90"/>
      <c r="Y11" s="90"/>
      <c r="Z11" s="90"/>
      <c r="AA11" s="90"/>
      <c r="AB11" s="90"/>
      <c r="AD11" s="145" t="s">
        <v>154</v>
      </c>
    </row>
    <row r="12" spans="1:59" s="15" customFormat="1" ht="15" customHeight="1" x14ac:dyDescent="0.15">
      <c r="A12" s="23"/>
      <c r="B12" s="23" t="s">
        <v>10</v>
      </c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D12" s="68" t="s">
        <v>260</v>
      </c>
      <c r="AE12" s="143"/>
      <c r="AF12" s="144"/>
      <c r="AG12" s="22"/>
      <c r="AH12" s="22"/>
      <c r="AI12" s="22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</row>
    <row r="13" spans="1:59" s="15" customFormat="1" ht="15" customHeight="1" x14ac:dyDescent="0.15">
      <c r="A13" s="23"/>
      <c r="B13" s="89" t="s">
        <v>462</v>
      </c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D13" s="264" t="s">
        <v>444</v>
      </c>
      <c r="AE13" s="22"/>
      <c r="AF13" s="16"/>
      <c r="AG13" s="16"/>
      <c r="AH13" s="22"/>
      <c r="AI13" s="22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</row>
    <row r="14" spans="1:59" s="15" customFormat="1" ht="15" customHeight="1" x14ac:dyDescent="0.15">
      <c r="A14" s="23"/>
      <c r="B14" s="23" t="s">
        <v>215</v>
      </c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D14" s="167" t="s">
        <v>214</v>
      </c>
      <c r="AE14" s="22"/>
      <c r="AF14" s="16"/>
      <c r="AG14" s="16"/>
      <c r="AH14" s="22"/>
      <c r="AI14" s="22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</row>
    <row r="15" spans="1:59" s="15" customFormat="1" ht="15" customHeight="1" x14ac:dyDescent="0.15">
      <c r="A15" s="23"/>
      <c r="B15" s="582" t="s">
        <v>216</v>
      </c>
      <c r="C15" s="582"/>
      <c r="D15" s="84" t="s">
        <v>0</v>
      </c>
      <c r="E15" s="530"/>
      <c r="F15" s="530"/>
      <c r="G15" s="530"/>
      <c r="H15" s="234" t="s">
        <v>3</v>
      </c>
      <c r="I15" s="583"/>
      <c r="J15" s="583"/>
      <c r="K15" s="583"/>
      <c r="L15" s="132" t="s">
        <v>0</v>
      </c>
      <c r="M15" s="530"/>
      <c r="N15" s="530"/>
      <c r="O15" s="530"/>
      <c r="P15" s="102" t="str">
        <f>IF(ABS(M15)&gt;=ABS(Q15),"≥","&lt;")</f>
        <v>&lt;</v>
      </c>
      <c r="Q15" s="546">
        <v>4</v>
      </c>
      <c r="R15" s="546"/>
      <c r="S15" s="85"/>
      <c r="T15" s="107"/>
      <c r="U15" s="107"/>
      <c r="V15" s="584" t="str">
        <f>IF(M15&gt;=Q15,"...... 깊은보로 검토 필요없음","...... 깊은보로 검토")</f>
        <v>...... 깊은보로 검토</v>
      </c>
      <c r="W15" s="584"/>
      <c r="X15" s="584"/>
      <c r="Y15" s="584"/>
      <c r="Z15" s="584"/>
      <c r="AA15" s="584"/>
      <c r="AD15" s="271">
        <v>1</v>
      </c>
      <c r="AE15" s="22"/>
      <c r="AF15" s="16"/>
      <c r="AG15" s="16"/>
      <c r="AH15" s="22"/>
      <c r="AI15" s="22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6"/>
      <c r="AV15" s="16"/>
      <c r="AW15" s="16"/>
      <c r="AX15" s="16"/>
      <c r="AY15" s="16"/>
      <c r="AZ15" s="16"/>
      <c r="BA15" s="16"/>
      <c r="BB15" s="16"/>
      <c r="BC15" s="16"/>
      <c r="BD15" s="16"/>
      <c r="BE15" s="16"/>
      <c r="BF15" s="16"/>
      <c r="BG15" s="16"/>
    </row>
    <row r="16" spans="1:59" s="15" customFormat="1" ht="15" customHeight="1" x14ac:dyDescent="0.15">
      <c r="A16" s="23"/>
      <c r="B16" s="23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D16" s="211"/>
      <c r="AE16" s="22"/>
      <c r="AF16" s="16"/>
      <c r="AG16" s="16"/>
      <c r="AH16" s="22"/>
      <c r="AI16" s="22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</row>
    <row r="17" spans="1:59" s="15" customFormat="1" ht="15" customHeight="1" x14ac:dyDescent="0.15">
      <c r="A17" s="23"/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D17" s="211"/>
      <c r="AE17" s="22"/>
      <c r="AF17" s="16"/>
      <c r="AG17" s="16"/>
      <c r="AH17" s="22"/>
      <c r="AI17" s="22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</row>
    <row r="18" spans="1:59" s="15" customFormat="1" ht="15" customHeight="1" x14ac:dyDescent="0.15">
      <c r="A18" s="24"/>
      <c r="B18" s="25" t="s">
        <v>11</v>
      </c>
      <c r="C18" s="26"/>
      <c r="D18" s="26"/>
      <c r="E18" s="26"/>
      <c r="F18" s="26"/>
      <c r="G18" s="26"/>
      <c r="H18" s="26"/>
      <c r="I18" s="26"/>
      <c r="J18" s="26"/>
      <c r="K18" s="26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D18" s="68" t="s">
        <v>372</v>
      </c>
      <c r="AE18" s="143"/>
      <c r="AF18" s="144"/>
      <c r="AG18" s="22"/>
      <c r="AH18" s="22"/>
      <c r="AI18" s="22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</row>
    <row r="19" spans="1:59" s="15" customFormat="1" ht="15" customHeight="1" x14ac:dyDescent="0.15">
      <c r="A19" s="24"/>
      <c r="B19" s="171" t="s">
        <v>218</v>
      </c>
      <c r="C19" s="26"/>
      <c r="D19" s="26"/>
      <c r="E19" s="26"/>
      <c r="F19" s="26"/>
      <c r="G19" s="26"/>
      <c r="H19" s="26"/>
      <c r="I19" s="26"/>
      <c r="J19" s="26"/>
      <c r="K19" s="26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D19" s="172" t="s">
        <v>278</v>
      </c>
      <c r="AE19" s="22"/>
      <c r="AF19" s="16"/>
      <c r="AG19" s="16"/>
      <c r="AH19" s="22"/>
      <c r="AI19" s="22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</row>
    <row r="20" spans="1:59" s="15" customFormat="1" ht="15" customHeight="1" x14ac:dyDescent="0.15">
      <c r="A20" s="24"/>
      <c r="B20" s="552" t="s">
        <v>279</v>
      </c>
      <c r="C20" s="553"/>
      <c r="D20" s="553"/>
      <c r="E20" s="553"/>
      <c r="F20" s="553"/>
      <c r="G20" s="554"/>
      <c r="H20" s="27" t="s">
        <v>12</v>
      </c>
      <c r="I20" s="28" t="s">
        <v>0</v>
      </c>
      <c r="J20" s="555"/>
      <c r="K20" s="555"/>
      <c r="L20" s="556"/>
      <c r="M20" s="557" t="s">
        <v>13</v>
      </c>
      <c r="N20" s="558"/>
      <c r="O20" s="559" t="s">
        <v>290</v>
      </c>
      <c r="P20" s="560"/>
      <c r="Q20" s="560"/>
      <c r="R20" s="560"/>
      <c r="S20" s="560"/>
      <c r="T20" s="561"/>
      <c r="U20" s="27" t="s">
        <v>15</v>
      </c>
      <c r="V20" s="28" t="s">
        <v>0</v>
      </c>
      <c r="W20" s="647"/>
      <c r="X20" s="648"/>
      <c r="Y20" s="648"/>
      <c r="Z20" s="649" t="s">
        <v>16</v>
      </c>
      <c r="AA20" s="650"/>
      <c r="AD20" s="68" t="s">
        <v>659</v>
      </c>
      <c r="AE20" s="16"/>
      <c r="AF20" s="22"/>
      <c r="AG20" s="22"/>
      <c r="AH20" s="22"/>
      <c r="AI20" s="22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</row>
    <row r="21" spans="1:59" s="15" customFormat="1" ht="15" customHeight="1" x14ac:dyDescent="0.15">
      <c r="A21" s="24"/>
      <c r="B21" s="569" t="s">
        <v>37</v>
      </c>
      <c r="C21" s="570"/>
      <c r="D21" s="570"/>
      <c r="E21" s="570"/>
      <c r="F21" s="570"/>
      <c r="G21" s="571"/>
      <c r="H21" s="29" t="s">
        <v>17</v>
      </c>
      <c r="I21" s="30" t="s">
        <v>0</v>
      </c>
      <c r="J21" s="544"/>
      <c r="K21" s="544"/>
      <c r="L21" s="545"/>
      <c r="M21" s="651" t="s">
        <v>13</v>
      </c>
      <c r="N21" s="652"/>
      <c r="O21" s="574" t="s">
        <v>18</v>
      </c>
      <c r="P21" s="575"/>
      <c r="Q21" s="575"/>
      <c r="R21" s="575"/>
      <c r="S21" s="575"/>
      <c r="T21" s="576"/>
      <c r="U21" s="29" t="s">
        <v>19</v>
      </c>
      <c r="V21" s="30" t="s">
        <v>20</v>
      </c>
      <c r="W21" s="653"/>
      <c r="X21" s="654"/>
      <c r="Y21" s="654"/>
      <c r="Z21" s="655" t="s">
        <v>16</v>
      </c>
      <c r="AA21" s="656"/>
      <c r="AD21" s="70">
        <v>1</v>
      </c>
      <c r="AE21" s="16"/>
      <c r="AF21" s="22"/>
      <c r="AG21" s="22"/>
      <c r="AH21" s="22"/>
      <c r="AI21" s="22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</row>
    <row r="22" spans="1:59" s="15" customFormat="1" ht="15" customHeight="1" x14ac:dyDescent="0.15">
      <c r="A22" s="24"/>
      <c r="B22" s="569" t="s">
        <v>38</v>
      </c>
      <c r="C22" s="570"/>
      <c r="D22" s="570"/>
      <c r="E22" s="570"/>
      <c r="F22" s="570"/>
      <c r="G22" s="571"/>
      <c r="H22" s="29" t="s">
        <v>21</v>
      </c>
      <c r="I22" s="30" t="s">
        <v>0</v>
      </c>
      <c r="J22" s="544"/>
      <c r="K22" s="544"/>
      <c r="L22" s="545"/>
      <c r="M22" s="651" t="s">
        <v>4</v>
      </c>
      <c r="N22" s="652"/>
      <c r="O22" s="574" t="s">
        <v>22</v>
      </c>
      <c r="P22" s="575"/>
      <c r="Q22" s="575"/>
      <c r="R22" s="575"/>
      <c r="S22" s="575"/>
      <c r="T22" s="576"/>
      <c r="U22" s="29" t="s">
        <v>23</v>
      </c>
      <c r="V22" s="30" t="s">
        <v>0</v>
      </c>
      <c r="W22" s="657"/>
      <c r="X22" s="657"/>
      <c r="Y22" s="657"/>
      <c r="Z22" s="655" t="s">
        <v>16</v>
      </c>
      <c r="AA22" s="656"/>
      <c r="AD22" s="70">
        <v>2</v>
      </c>
      <c r="AE22" s="16"/>
      <c r="AF22" s="22"/>
      <c r="AG22" s="22"/>
      <c r="AH22" s="22"/>
      <c r="AI22" s="22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</row>
    <row r="23" spans="1:59" s="15" customFormat="1" ht="15" customHeight="1" x14ac:dyDescent="0.15">
      <c r="A23" s="24"/>
      <c r="B23" s="569" t="s">
        <v>39</v>
      </c>
      <c r="C23" s="570"/>
      <c r="D23" s="570"/>
      <c r="E23" s="570"/>
      <c r="F23" s="570"/>
      <c r="G23" s="571"/>
      <c r="H23" s="29" t="s">
        <v>24</v>
      </c>
      <c r="I23" s="30" t="s">
        <v>20</v>
      </c>
      <c r="J23" s="544"/>
      <c r="K23" s="544"/>
      <c r="L23" s="545"/>
      <c r="M23" s="572" t="s">
        <v>13</v>
      </c>
      <c r="N23" s="573"/>
      <c r="O23" s="574" t="s">
        <v>45</v>
      </c>
      <c r="P23" s="575"/>
      <c r="Q23" s="575"/>
      <c r="R23" s="575"/>
      <c r="S23" s="575"/>
      <c r="T23" s="576"/>
      <c r="U23" s="29" t="s">
        <v>25</v>
      </c>
      <c r="V23" s="31" t="s">
        <v>20</v>
      </c>
      <c r="W23" s="653"/>
      <c r="X23" s="654"/>
      <c r="Y23" s="654"/>
      <c r="Z23" s="658" t="s">
        <v>26</v>
      </c>
      <c r="AA23" s="659"/>
      <c r="AD23" s="70">
        <v>3</v>
      </c>
      <c r="AE23" s="16"/>
      <c r="AF23" s="22"/>
      <c r="AG23" s="22"/>
      <c r="AH23" s="22"/>
      <c r="AI23" s="22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</row>
    <row r="24" spans="1:59" s="15" customFormat="1" ht="15" customHeight="1" x14ac:dyDescent="0.15">
      <c r="A24" s="24"/>
      <c r="B24" s="569" t="s">
        <v>40</v>
      </c>
      <c r="C24" s="570"/>
      <c r="D24" s="570"/>
      <c r="E24" s="570"/>
      <c r="F24" s="570"/>
      <c r="G24" s="571"/>
      <c r="H24" s="29" t="s">
        <v>27</v>
      </c>
      <c r="I24" s="30" t="s">
        <v>0</v>
      </c>
      <c r="J24" s="544"/>
      <c r="K24" s="544"/>
      <c r="L24" s="545"/>
      <c r="M24" s="651" t="s">
        <v>13</v>
      </c>
      <c r="N24" s="652"/>
      <c r="O24" s="574" t="s">
        <v>44</v>
      </c>
      <c r="P24" s="660"/>
      <c r="Q24" s="660"/>
      <c r="R24" s="660"/>
      <c r="S24" s="660"/>
      <c r="T24" s="661"/>
      <c r="U24" s="29" t="s">
        <v>28</v>
      </c>
      <c r="V24" s="30" t="s">
        <v>0</v>
      </c>
      <c r="W24" s="653"/>
      <c r="X24" s="654"/>
      <c r="Y24" s="654"/>
      <c r="Z24" s="655" t="s">
        <v>29</v>
      </c>
      <c r="AA24" s="656"/>
      <c r="AD24" s="70">
        <v>4</v>
      </c>
      <c r="AE24" s="16"/>
      <c r="AF24" s="22"/>
      <c r="AG24" s="22"/>
      <c r="AH24" s="22"/>
      <c r="AI24" s="22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</row>
    <row r="25" spans="1:59" s="15" customFormat="1" ht="15" customHeight="1" x14ac:dyDescent="0.15">
      <c r="A25" s="24"/>
      <c r="B25" s="569" t="s">
        <v>30</v>
      </c>
      <c r="C25" s="570"/>
      <c r="D25" s="570"/>
      <c r="E25" s="570"/>
      <c r="F25" s="570"/>
      <c r="G25" s="571"/>
      <c r="H25" s="29" t="s">
        <v>31</v>
      </c>
      <c r="I25" s="30" t="s">
        <v>20</v>
      </c>
      <c r="J25" s="662"/>
      <c r="K25" s="662"/>
      <c r="L25" s="653"/>
      <c r="M25" s="572" t="s">
        <v>13</v>
      </c>
      <c r="N25" s="573"/>
      <c r="O25" s="574" t="s">
        <v>43</v>
      </c>
      <c r="P25" s="575"/>
      <c r="Q25" s="575"/>
      <c r="R25" s="575"/>
      <c r="S25" s="575"/>
      <c r="T25" s="576"/>
      <c r="U25" s="32" t="s">
        <v>32</v>
      </c>
      <c r="V25" s="33" t="s">
        <v>0</v>
      </c>
      <c r="W25" s="653"/>
      <c r="X25" s="654"/>
      <c r="Y25" s="654"/>
      <c r="Z25" s="655"/>
      <c r="AA25" s="656"/>
      <c r="AD25" s="70">
        <v>5</v>
      </c>
      <c r="AE25" s="16"/>
      <c r="AF25" s="22"/>
      <c r="AG25" s="22"/>
      <c r="AH25" s="22"/>
      <c r="AI25" s="22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</row>
    <row r="26" spans="1:59" s="15" customFormat="1" ht="15" customHeight="1" x14ac:dyDescent="0.15">
      <c r="A26" s="24"/>
      <c r="B26" s="669" t="s">
        <v>285</v>
      </c>
      <c r="C26" s="570"/>
      <c r="D26" s="570"/>
      <c r="E26" s="570"/>
      <c r="F26" s="570"/>
      <c r="G26" s="571"/>
      <c r="H26" s="29" t="s">
        <v>33</v>
      </c>
      <c r="I26" s="30" t="s">
        <v>0</v>
      </c>
      <c r="J26" s="544">
        <f>J25*W26</f>
        <v>0</v>
      </c>
      <c r="K26" s="544"/>
      <c r="L26" s="545"/>
      <c r="M26" s="651" t="s">
        <v>13</v>
      </c>
      <c r="N26" s="652"/>
      <c r="O26" s="574" t="s">
        <v>42</v>
      </c>
      <c r="P26" s="575"/>
      <c r="Q26" s="575"/>
      <c r="R26" s="575"/>
      <c r="S26" s="575"/>
      <c r="T26" s="576"/>
      <c r="U26" s="29" t="s">
        <v>34</v>
      </c>
      <c r="V26" s="31" t="s">
        <v>20</v>
      </c>
      <c r="W26" s="653"/>
      <c r="X26" s="654"/>
      <c r="Y26" s="654"/>
      <c r="Z26" s="658"/>
      <c r="AA26" s="659"/>
      <c r="AD26" s="70">
        <v>6</v>
      </c>
      <c r="AE26" s="16"/>
      <c r="AF26" s="22"/>
      <c r="AG26" s="22"/>
      <c r="AH26" s="22"/>
      <c r="AI26" s="22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</row>
    <row r="27" spans="1:59" s="15" customFormat="1" ht="15" customHeight="1" x14ac:dyDescent="0.15">
      <c r="A27" s="24"/>
      <c r="B27" s="672" t="s">
        <v>289</v>
      </c>
      <c r="C27" s="580"/>
      <c r="D27" s="580"/>
      <c r="E27" s="580"/>
      <c r="F27" s="580"/>
      <c r="G27" s="581"/>
      <c r="H27" s="34" t="s">
        <v>35</v>
      </c>
      <c r="I27" s="35" t="s">
        <v>20</v>
      </c>
      <c r="J27" s="665"/>
      <c r="K27" s="666"/>
      <c r="L27" s="666"/>
      <c r="M27" s="577" t="s">
        <v>13</v>
      </c>
      <c r="N27" s="578"/>
      <c r="O27" s="579" t="s">
        <v>41</v>
      </c>
      <c r="P27" s="580"/>
      <c r="Q27" s="580"/>
      <c r="R27" s="580"/>
      <c r="S27" s="580"/>
      <c r="T27" s="581"/>
      <c r="U27" s="34" t="s">
        <v>36</v>
      </c>
      <c r="V27" s="35" t="s">
        <v>0</v>
      </c>
      <c r="W27" s="665"/>
      <c r="X27" s="666"/>
      <c r="Y27" s="666"/>
      <c r="Z27" s="667" t="s">
        <v>13</v>
      </c>
      <c r="AA27" s="668"/>
      <c r="AD27" s="70">
        <v>7</v>
      </c>
      <c r="AE27" s="16"/>
      <c r="AF27" s="22"/>
      <c r="AG27" s="22"/>
      <c r="AH27" s="22"/>
      <c r="AI27" s="22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</row>
    <row r="28" spans="1:59" s="15" customFormat="1" ht="15" customHeight="1" x14ac:dyDescent="0.15">
      <c r="C28" s="13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D28" s="69"/>
      <c r="AE28" s="16"/>
      <c r="AF28" s="22"/>
      <c r="AG28" s="22"/>
      <c r="AH28" s="22"/>
      <c r="AI28" s="22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</row>
    <row r="29" spans="1:59" ht="15" customHeight="1" x14ac:dyDescent="0.15">
      <c r="A29" s="72"/>
      <c r="B29" s="639" t="s">
        <v>279</v>
      </c>
      <c r="C29" s="640"/>
      <c r="D29" s="640"/>
      <c r="E29" s="640"/>
      <c r="F29" s="640"/>
      <c r="G29" s="641"/>
      <c r="H29" s="73" t="s">
        <v>12</v>
      </c>
      <c r="I29" s="74" t="s">
        <v>0</v>
      </c>
      <c r="J29" s="642"/>
      <c r="K29" s="642"/>
      <c r="L29" s="643"/>
      <c r="M29" s="562" t="s">
        <v>4</v>
      </c>
      <c r="N29" s="563"/>
      <c r="O29" s="564" t="s">
        <v>14</v>
      </c>
      <c r="P29" s="565"/>
      <c r="Q29" s="565"/>
      <c r="R29" s="565"/>
      <c r="S29" s="565"/>
      <c r="T29" s="566"/>
      <c r="U29" s="73" t="s">
        <v>15</v>
      </c>
      <c r="V29" s="74" t="s">
        <v>0</v>
      </c>
      <c r="W29" s="637"/>
      <c r="X29" s="638"/>
      <c r="Y29" s="638"/>
      <c r="Z29" s="632" t="s">
        <v>2</v>
      </c>
      <c r="AA29" s="633"/>
      <c r="AD29" s="139" t="s">
        <v>477</v>
      </c>
      <c r="AJ29" s="16"/>
    </row>
    <row r="30" spans="1:59" ht="15" customHeight="1" x14ac:dyDescent="0.15">
      <c r="A30" s="72"/>
      <c r="B30" s="596" t="s">
        <v>280</v>
      </c>
      <c r="C30" s="597"/>
      <c r="D30" s="597"/>
      <c r="E30" s="597"/>
      <c r="F30" s="597"/>
      <c r="G30" s="598"/>
      <c r="H30" s="75" t="s">
        <v>17</v>
      </c>
      <c r="I30" s="76" t="s">
        <v>0</v>
      </c>
      <c r="J30" s="613"/>
      <c r="K30" s="613"/>
      <c r="L30" s="614"/>
      <c r="M30" s="547" t="s">
        <v>4</v>
      </c>
      <c r="N30" s="548"/>
      <c r="O30" s="549" t="s">
        <v>18</v>
      </c>
      <c r="P30" s="550"/>
      <c r="Q30" s="550"/>
      <c r="R30" s="550"/>
      <c r="S30" s="550"/>
      <c r="T30" s="551"/>
      <c r="U30" s="75" t="s">
        <v>19</v>
      </c>
      <c r="V30" s="76" t="s">
        <v>5</v>
      </c>
      <c r="W30" s="599"/>
      <c r="X30" s="600"/>
      <c r="Y30" s="600"/>
      <c r="Z30" s="611" t="s">
        <v>2</v>
      </c>
      <c r="AA30" s="612"/>
      <c r="AD30" s="272"/>
    </row>
    <row r="31" spans="1:59" ht="15" customHeight="1" x14ac:dyDescent="0.15">
      <c r="A31" s="72"/>
      <c r="B31" s="596" t="s">
        <v>281</v>
      </c>
      <c r="C31" s="597"/>
      <c r="D31" s="597"/>
      <c r="E31" s="597"/>
      <c r="F31" s="597"/>
      <c r="G31" s="598"/>
      <c r="H31" s="75" t="s">
        <v>21</v>
      </c>
      <c r="I31" s="76" t="s">
        <v>0</v>
      </c>
      <c r="J31" s="613"/>
      <c r="K31" s="613"/>
      <c r="L31" s="614"/>
      <c r="M31" s="547" t="s">
        <v>4</v>
      </c>
      <c r="N31" s="548"/>
      <c r="O31" s="549" t="s">
        <v>22</v>
      </c>
      <c r="P31" s="550"/>
      <c r="Q31" s="550"/>
      <c r="R31" s="550"/>
      <c r="S31" s="550"/>
      <c r="T31" s="551"/>
      <c r="U31" s="75" t="s">
        <v>23</v>
      </c>
      <c r="V31" s="76" t="s">
        <v>0</v>
      </c>
      <c r="W31" s="467"/>
      <c r="X31" s="467"/>
      <c r="Y31" s="467"/>
      <c r="Z31" s="611" t="s">
        <v>2</v>
      </c>
      <c r="AA31" s="612"/>
      <c r="AD31" s="272"/>
    </row>
    <row r="32" spans="1:59" ht="15" customHeight="1" x14ac:dyDescent="0.15">
      <c r="A32" s="72"/>
      <c r="B32" s="596" t="s">
        <v>282</v>
      </c>
      <c r="C32" s="597"/>
      <c r="D32" s="597"/>
      <c r="E32" s="597"/>
      <c r="F32" s="597"/>
      <c r="G32" s="598"/>
      <c r="H32" s="75" t="s">
        <v>24</v>
      </c>
      <c r="I32" s="76" t="s">
        <v>5</v>
      </c>
      <c r="J32" s="613"/>
      <c r="K32" s="613"/>
      <c r="L32" s="614"/>
      <c r="M32" s="567" t="s">
        <v>4</v>
      </c>
      <c r="N32" s="568"/>
      <c r="O32" s="549" t="s">
        <v>440</v>
      </c>
      <c r="P32" s="550"/>
      <c r="Q32" s="550"/>
      <c r="R32" s="550"/>
      <c r="S32" s="550"/>
      <c r="T32" s="551"/>
      <c r="U32" s="75" t="s">
        <v>25</v>
      </c>
      <c r="V32" s="77" t="s">
        <v>5</v>
      </c>
      <c r="W32" s="599"/>
      <c r="X32" s="600"/>
      <c r="Y32" s="600"/>
      <c r="Z32" s="601" t="s">
        <v>26</v>
      </c>
      <c r="AA32" s="602"/>
      <c r="AD32" s="272"/>
      <c r="AE32" s="18"/>
    </row>
    <row r="33" spans="1:62" ht="15" customHeight="1" x14ac:dyDescent="0.15">
      <c r="A33" s="72"/>
      <c r="B33" s="596" t="s">
        <v>283</v>
      </c>
      <c r="C33" s="597"/>
      <c r="D33" s="597"/>
      <c r="E33" s="597"/>
      <c r="F33" s="597"/>
      <c r="G33" s="598"/>
      <c r="H33" s="75" t="s">
        <v>478</v>
      </c>
      <c r="I33" s="76" t="s">
        <v>0</v>
      </c>
      <c r="J33" s="613"/>
      <c r="K33" s="613"/>
      <c r="L33" s="614"/>
      <c r="M33" s="547" t="s">
        <v>4</v>
      </c>
      <c r="N33" s="548"/>
      <c r="O33" s="549" t="s">
        <v>441</v>
      </c>
      <c r="P33" s="550"/>
      <c r="Q33" s="550"/>
      <c r="R33" s="550"/>
      <c r="S33" s="550"/>
      <c r="T33" s="551"/>
      <c r="U33" s="75" t="s">
        <v>28</v>
      </c>
      <c r="V33" s="76" t="s">
        <v>0</v>
      </c>
      <c r="W33" s="599"/>
      <c r="X33" s="600"/>
      <c r="Y33" s="600"/>
      <c r="Z33" s="611" t="s">
        <v>6</v>
      </c>
      <c r="AA33" s="612"/>
      <c r="AD33" s="272"/>
    </row>
    <row r="34" spans="1:62" ht="15" customHeight="1" x14ac:dyDescent="0.15">
      <c r="A34" s="72"/>
      <c r="B34" s="596" t="s">
        <v>284</v>
      </c>
      <c r="C34" s="597"/>
      <c r="D34" s="597"/>
      <c r="E34" s="597"/>
      <c r="F34" s="597"/>
      <c r="G34" s="598"/>
      <c r="H34" s="75" t="s">
        <v>31</v>
      </c>
      <c r="I34" s="76" t="s">
        <v>5</v>
      </c>
      <c r="J34" s="603"/>
      <c r="K34" s="603"/>
      <c r="L34" s="599"/>
      <c r="M34" s="567" t="s">
        <v>4</v>
      </c>
      <c r="N34" s="568"/>
      <c r="O34" s="604" t="s">
        <v>286</v>
      </c>
      <c r="P34" s="605"/>
      <c r="Q34" s="605"/>
      <c r="R34" s="605"/>
      <c r="S34" s="605"/>
      <c r="T34" s="606"/>
      <c r="U34" s="78" t="s">
        <v>32</v>
      </c>
      <c r="V34" s="79" t="s">
        <v>0</v>
      </c>
      <c r="W34" s="607"/>
      <c r="X34" s="608"/>
      <c r="Y34" s="608"/>
      <c r="Z34" s="609"/>
      <c r="AA34" s="610"/>
      <c r="AD34" s="272"/>
    </row>
    <row r="35" spans="1:62" ht="15" customHeight="1" x14ac:dyDescent="0.15">
      <c r="A35" s="72"/>
      <c r="B35" s="596" t="s">
        <v>285</v>
      </c>
      <c r="C35" s="597"/>
      <c r="D35" s="597"/>
      <c r="E35" s="597"/>
      <c r="F35" s="597"/>
      <c r="G35" s="598"/>
      <c r="H35" s="75" t="s">
        <v>33</v>
      </c>
      <c r="I35" s="76" t="s">
        <v>0</v>
      </c>
      <c r="J35" s="544">
        <f>J34*W35</f>
        <v>0</v>
      </c>
      <c r="K35" s="544"/>
      <c r="L35" s="545"/>
      <c r="M35" s="547" t="s">
        <v>4</v>
      </c>
      <c r="N35" s="548"/>
      <c r="O35" s="549" t="s">
        <v>287</v>
      </c>
      <c r="P35" s="550"/>
      <c r="Q35" s="550"/>
      <c r="R35" s="550"/>
      <c r="S35" s="550"/>
      <c r="T35" s="551"/>
      <c r="U35" s="75" t="s">
        <v>34</v>
      </c>
      <c r="V35" s="77" t="s">
        <v>5</v>
      </c>
      <c r="W35" s="599"/>
      <c r="X35" s="600"/>
      <c r="Y35" s="600"/>
      <c r="Z35" s="601"/>
      <c r="AA35" s="602"/>
      <c r="AD35" s="272"/>
    </row>
    <row r="36" spans="1:62" ht="15" customHeight="1" x14ac:dyDescent="0.15">
      <c r="A36" s="72"/>
      <c r="B36" s="585" t="s">
        <v>373</v>
      </c>
      <c r="C36" s="586"/>
      <c r="D36" s="586"/>
      <c r="E36" s="586"/>
      <c r="F36" s="586"/>
      <c r="G36" s="587"/>
      <c r="H36" s="80" t="s">
        <v>35</v>
      </c>
      <c r="I36" s="81" t="s">
        <v>5</v>
      </c>
      <c r="J36" s="634"/>
      <c r="K36" s="635"/>
      <c r="L36" s="635"/>
      <c r="M36" s="636" t="s">
        <v>4</v>
      </c>
      <c r="N36" s="636"/>
      <c r="O36" s="592" t="s">
        <v>288</v>
      </c>
      <c r="P36" s="586"/>
      <c r="Q36" s="586"/>
      <c r="R36" s="586"/>
      <c r="S36" s="586"/>
      <c r="T36" s="587"/>
      <c r="U36" s="80" t="s">
        <v>36</v>
      </c>
      <c r="V36" s="81" t="s">
        <v>0</v>
      </c>
      <c r="W36" s="634"/>
      <c r="X36" s="635"/>
      <c r="Y36" s="635"/>
      <c r="Z36" s="590" t="s">
        <v>4</v>
      </c>
      <c r="AA36" s="595"/>
      <c r="AD36" s="272"/>
    </row>
    <row r="37" spans="1:62" s="15" customFormat="1" ht="15" customHeight="1" x14ac:dyDescent="0.15">
      <c r="C37" s="13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D37" s="69"/>
      <c r="AE37" s="16"/>
      <c r="AF37" s="22"/>
      <c r="AG37" s="22"/>
      <c r="AH37" s="22"/>
      <c r="AI37" s="22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</row>
    <row r="38" spans="1:62" ht="15" customHeight="1" x14ac:dyDescent="0.15">
      <c r="A38" s="90"/>
      <c r="B38" s="639" t="s">
        <v>262</v>
      </c>
      <c r="C38" s="640"/>
      <c r="D38" s="640"/>
      <c r="E38" s="640"/>
      <c r="F38" s="640"/>
      <c r="G38" s="641"/>
      <c r="H38" s="73" t="s">
        <v>96</v>
      </c>
      <c r="I38" s="74" t="s">
        <v>0</v>
      </c>
      <c r="J38" s="642"/>
      <c r="K38" s="642"/>
      <c r="L38" s="643"/>
      <c r="M38" s="562" t="s">
        <v>97</v>
      </c>
      <c r="N38" s="563"/>
      <c r="O38" s="564" t="s">
        <v>98</v>
      </c>
      <c r="P38" s="565"/>
      <c r="Q38" s="565"/>
      <c r="R38" s="565"/>
      <c r="S38" s="565"/>
      <c r="T38" s="566"/>
      <c r="U38" s="73" t="s">
        <v>93</v>
      </c>
      <c r="V38" s="74" t="s">
        <v>0</v>
      </c>
      <c r="W38" s="637"/>
      <c r="X38" s="638"/>
      <c r="Y38" s="638"/>
      <c r="Z38" s="632" t="s">
        <v>90</v>
      </c>
      <c r="AA38" s="633"/>
      <c r="AB38" s="90"/>
      <c r="AD38" s="164" t="s">
        <v>371</v>
      </c>
    </row>
    <row r="39" spans="1:62" ht="15" customHeight="1" x14ac:dyDescent="0.15">
      <c r="A39" s="90"/>
      <c r="B39" s="596" t="s">
        <v>263</v>
      </c>
      <c r="C39" s="597"/>
      <c r="D39" s="597"/>
      <c r="E39" s="597"/>
      <c r="F39" s="597"/>
      <c r="G39" s="598"/>
      <c r="H39" s="75" t="s">
        <v>99</v>
      </c>
      <c r="I39" s="76" t="s">
        <v>0</v>
      </c>
      <c r="J39" s="613"/>
      <c r="K39" s="613"/>
      <c r="L39" s="614"/>
      <c r="M39" s="547" t="s">
        <v>97</v>
      </c>
      <c r="N39" s="548"/>
      <c r="O39" s="549" t="s">
        <v>100</v>
      </c>
      <c r="P39" s="550"/>
      <c r="Q39" s="550"/>
      <c r="R39" s="550"/>
      <c r="S39" s="550"/>
      <c r="T39" s="551"/>
      <c r="U39" s="75" t="s">
        <v>101</v>
      </c>
      <c r="V39" s="76" t="s">
        <v>5</v>
      </c>
      <c r="W39" s="599"/>
      <c r="X39" s="600"/>
      <c r="Y39" s="600"/>
      <c r="Z39" s="611" t="s">
        <v>90</v>
      </c>
      <c r="AA39" s="612"/>
      <c r="AB39" s="90"/>
      <c r="AD39" s="273">
        <v>1</v>
      </c>
    </row>
    <row r="40" spans="1:62" ht="15" customHeight="1" x14ac:dyDescent="0.15">
      <c r="A40" s="90"/>
      <c r="B40" s="596" t="s">
        <v>264</v>
      </c>
      <c r="C40" s="597"/>
      <c r="D40" s="597"/>
      <c r="E40" s="597"/>
      <c r="F40" s="597"/>
      <c r="G40" s="598"/>
      <c r="H40" s="75" t="s">
        <v>102</v>
      </c>
      <c r="I40" s="76" t="s">
        <v>0</v>
      </c>
      <c r="J40" s="613"/>
      <c r="K40" s="613"/>
      <c r="L40" s="614"/>
      <c r="M40" s="547" t="s">
        <v>97</v>
      </c>
      <c r="N40" s="548"/>
      <c r="O40" s="549" t="s">
        <v>103</v>
      </c>
      <c r="P40" s="550"/>
      <c r="Q40" s="550"/>
      <c r="R40" s="550"/>
      <c r="S40" s="550"/>
      <c r="T40" s="551"/>
      <c r="U40" s="75" t="s">
        <v>104</v>
      </c>
      <c r="V40" s="76" t="s">
        <v>0</v>
      </c>
      <c r="W40" s="467"/>
      <c r="X40" s="467"/>
      <c r="Y40" s="467"/>
      <c r="Z40" s="611" t="s">
        <v>90</v>
      </c>
      <c r="AA40" s="612"/>
      <c r="AB40" s="90"/>
      <c r="AD40" s="273">
        <v>2</v>
      </c>
    </row>
    <row r="41" spans="1:62" ht="15" customHeight="1" x14ac:dyDescent="0.15">
      <c r="A41" s="90"/>
      <c r="B41" s="596" t="s">
        <v>265</v>
      </c>
      <c r="C41" s="597"/>
      <c r="D41" s="597"/>
      <c r="E41" s="597"/>
      <c r="F41" s="597"/>
      <c r="G41" s="598"/>
      <c r="H41" s="75" t="s">
        <v>105</v>
      </c>
      <c r="I41" s="76" t="s">
        <v>5</v>
      </c>
      <c r="J41" s="613"/>
      <c r="K41" s="613"/>
      <c r="L41" s="614"/>
      <c r="M41" s="567" t="s">
        <v>97</v>
      </c>
      <c r="N41" s="568"/>
      <c r="O41" s="549" t="s">
        <v>442</v>
      </c>
      <c r="P41" s="550"/>
      <c r="Q41" s="550"/>
      <c r="R41" s="550"/>
      <c r="S41" s="550"/>
      <c r="T41" s="551"/>
      <c r="U41" s="75" t="s">
        <v>106</v>
      </c>
      <c r="V41" s="76" t="s">
        <v>94</v>
      </c>
      <c r="W41" s="599"/>
      <c r="X41" s="600"/>
      <c r="Y41" s="600"/>
      <c r="Z41" s="601" t="s">
        <v>108</v>
      </c>
      <c r="AA41" s="602"/>
      <c r="AB41" s="90"/>
      <c r="AD41" s="273">
        <v>3</v>
      </c>
    </row>
    <row r="42" spans="1:62" ht="15" customHeight="1" x14ac:dyDescent="0.15">
      <c r="A42" s="90"/>
      <c r="B42" s="596" t="s">
        <v>479</v>
      </c>
      <c r="C42" s="597"/>
      <c r="D42" s="597"/>
      <c r="E42" s="597"/>
      <c r="F42" s="597"/>
      <c r="G42" s="598"/>
      <c r="H42" s="75" t="s">
        <v>480</v>
      </c>
      <c r="I42" s="76" t="s">
        <v>0</v>
      </c>
      <c r="J42" s="613"/>
      <c r="K42" s="613"/>
      <c r="L42" s="614"/>
      <c r="M42" s="547" t="s">
        <v>97</v>
      </c>
      <c r="N42" s="548"/>
      <c r="O42" s="549" t="s">
        <v>443</v>
      </c>
      <c r="P42" s="550"/>
      <c r="Q42" s="550"/>
      <c r="R42" s="550"/>
      <c r="S42" s="550"/>
      <c r="T42" s="551"/>
      <c r="U42" s="75" t="s">
        <v>114</v>
      </c>
      <c r="V42" s="79" t="s">
        <v>0</v>
      </c>
      <c r="W42" s="630"/>
      <c r="X42" s="631"/>
      <c r="Y42" s="631"/>
      <c r="Z42" s="609" t="s">
        <v>374</v>
      </c>
      <c r="AA42" s="610"/>
      <c r="AB42" s="90"/>
      <c r="AD42" s="273">
        <v>4</v>
      </c>
    </row>
    <row r="43" spans="1:62" ht="15" customHeight="1" x14ac:dyDescent="0.15">
      <c r="A43" s="90"/>
      <c r="B43" s="596" t="s">
        <v>109</v>
      </c>
      <c r="C43" s="597"/>
      <c r="D43" s="597"/>
      <c r="E43" s="597"/>
      <c r="F43" s="597"/>
      <c r="G43" s="598"/>
      <c r="H43" s="75" t="s">
        <v>110</v>
      </c>
      <c r="I43" s="76" t="s">
        <v>5</v>
      </c>
      <c r="J43" s="603"/>
      <c r="K43" s="603"/>
      <c r="L43" s="599"/>
      <c r="M43" s="567" t="s">
        <v>97</v>
      </c>
      <c r="N43" s="568"/>
      <c r="O43" s="604" t="s">
        <v>43</v>
      </c>
      <c r="P43" s="605"/>
      <c r="Q43" s="605"/>
      <c r="R43" s="605"/>
      <c r="S43" s="605"/>
      <c r="T43" s="606"/>
      <c r="U43" s="78" t="s">
        <v>32</v>
      </c>
      <c r="V43" s="79" t="s">
        <v>0</v>
      </c>
      <c r="W43" s="607"/>
      <c r="X43" s="608"/>
      <c r="Y43" s="608"/>
      <c r="Z43" s="609"/>
      <c r="AA43" s="610"/>
      <c r="AB43" s="90"/>
      <c r="AD43" s="273">
        <v>5</v>
      </c>
    </row>
    <row r="44" spans="1:62" ht="15" customHeight="1" x14ac:dyDescent="0.15">
      <c r="A44" s="90"/>
      <c r="B44" s="596" t="s">
        <v>112</v>
      </c>
      <c r="C44" s="597"/>
      <c r="D44" s="597"/>
      <c r="E44" s="597"/>
      <c r="F44" s="597"/>
      <c r="G44" s="598"/>
      <c r="H44" s="75" t="s">
        <v>113</v>
      </c>
      <c r="I44" s="76" t="s">
        <v>0</v>
      </c>
      <c r="J44" s="544">
        <f>J43*W44</f>
        <v>0</v>
      </c>
      <c r="K44" s="544"/>
      <c r="L44" s="545"/>
      <c r="M44" s="547" t="s">
        <v>97</v>
      </c>
      <c r="N44" s="547"/>
      <c r="O44" s="549" t="s">
        <v>42</v>
      </c>
      <c r="P44" s="550"/>
      <c r="Q44" s="550"/>
      <c r="R44" s="550"/>
      <c r="S44" s="550"/>
      <c r="T44" s="551"/>
      <c r="U44" s="75" t="s">
        <v>467</v>
      </c>
      <c r="V44" s="77" t="s">
        <v>5</v>
      </c>
      <c r="W44" s="599"/>
      <c r="X44" s="600"/>
      <c r="Y44" s="600"/>
      <c r="Z44" s="601"/>
      <c r="AA44" s="602"/>
      <c r="AB44" s="90"/>
      <c r="AD44" s="273">
        <v>6</v>
      </c>
    </row>
    <row r="45" spans="1:62" ht="15" customHeight="1" x14ac:dyDescent="0.15">
      <c r="A45" s="90"/>
      <c r="B45" s="585" t="s">
        <v>373</v>
      </c>
      <c r="C45" s="586"/>
      <c r="D45" s="586"/>
      <c r="E45" s="586"/>
      <c r="F45" s="586"/>
      <c r="G45" s="587"/>
      <c r="H45" s="80" t="s">
        <v>35</v>
      </c>
      <c r="I45" s="81" t="s">
        <v>0</v>
      </c>
      <c r="J45" s="588"/>
      <c r="K45" s="589"/>
      <c r="L45" s="589"/>
      <c r="M45" s="590" t="s">
        <v>97</v>
      </c>
      <c r="N45" s="591"/>
      <c r="O45" s="592" t="s">
        <v>41</v>
      </c>
      <c r="P45" s="586"/>
      <c r="Q45" s="586"/>
      <c r="R45" s="586"/>
      <c r="S45" s="586"/>
      <c r="T45" s="587"/>
      <c r="U45" s="80" t="s">
        <v>36</v>
      </c>
      <c r="V45" s="81" t="s">
        <v>0</v>
      </c>
      <c r="W45" s="593"/>
      <c r="X45" s="594"/>
      <c r="Y45" s="594"/>
      <c r="Z45" s="590" t="s">
        <v>4</v>
      </c>
      <c r="AA45" s="595"/>
      <c r="AB45" s="90"/>
      <c r="AD45" s="273">
        <v>7</v>
      </c>
      <c r="AG45" s="22"/>
      <c r="AH45" s="22"/>
      <c r="AI45" s="22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5"/>
      <c r="BI45" s="15"/>
      <c r="BJ45" s="15"/>
    </row>
    <row r="46" spans="1:62" s="15" customFormat="1" ht="15" customHeight="1" x14ac:dyDescent="0.15">
      <c r="C46" s="13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D46" s="69"/>
      <c r="AE46" s="16"/>
      <c r="AF46" s="22"/>
      <c r="AG46" s="22"/>
      <c r="AH46" s="22"/>
      <c r="AI46" s="22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</row>
    <row r="47" spans="1:62" s="15" customFormat="1" ht="15" customHeight="1" x14ac:dyDescent="0.15">
      <c r="C47" s="13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D47" s="69"/>
      <c r="AE47" s="16"/>
      <c r="AF47" s="22"/>
      <c r="AG47" s="22"/>
      <c r="AH47" s="22"/>
      <c r="AI47" s="22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</row>
    <row r="48" spans="1:62" s="15" customFormat="1" ht="15" customHeight="1" x14ac:dyDescent="0.15">
      <c r="B48" s="311" t="s">
        <v>755</v>
      </c>
      <c r="C48" s="13"/>
      <c r="D48" s="14"/>
      <c r="E48" s="14"/>
      <c r="F48" s="14"/>
      <c r="G48" s="14"/>
      <c r="H48" s="14"/>
      <c r="I48" s="14"/>
      <c r="J48" s="14"/>
      <c r="K48" s="14"/>
      <c r="N48" s="14"/>
      <c r="O48" s="250" t="str">
        <f>IF(DgnCode="KSCE-LSD15","(도로교한계상태설계법 5.5.1.6)","(KDS 24 14 21 : 2021 3.1.2.5)")</f>
        <v>(도로교한계상태설계법 5.5.1.6)</v>
      </c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D48" s="313" t="s">
        <v>641</v>
      </c>
      <c r="AE48" s="16"/>
      <c r="AF48" s="22"/>
      <c r="AG48" s="22"/>
      <c r="AH48" s="22"/>
      <c r="AI48" s="22"/>
      <c r="AJ48" s="16"/>
      <c r="AK48" s="16"/>
      <c r="AL48" s="16"/>
      <c r="AM48" s="16"/>
      <c r="AN48" s="395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</row>
    <row r="49" spans="2:59" s="15" customFormat="1" ht="15" customHeight="1" x14ac:dyDescent="0.15">
      <c r="B49" s="315" t="s">
        <v>631</v>
      </c>
      <c r="C49" s="315" t="s">
        <v>632</v>
      </c>
      <c r="D49" s="314"/>
      <c r="E49" s="314"/>
      <c r="F49" s="314"/>
      <c r="G49" s="314"/>
      <c r="H49" s="314"/>
      <c r="I49" s="314"/>
      <c r="J49" s="314"/>
      <c r="K49" s="314"/>
      <c r="L49" s="314"/>
      <c r="M49" s="314"/>
      <c r="N49" s="314"/>
      <c r="O49" s="319" t="s">
        <v>0</v>
      </c>
      <c r="P49" s="543">
        <v>2</v>
      </c>
      <c r="Q49" s="543"/>
      <c r="R49" s="543"/>
      <c r="S49" s="543"/>
      <c r="T49" s="14"/>
      <c r="U49" s="14"/>
      <c r="V49" s="14"/>
      <c r="W49" s="14"/>
      <c r="X49" s="14"/>
      <c r="Y49" s="14"/>
      <c r="Z49" s="14"/>
      <c r="AA49" s="14"/>
      <c r="AD49" s="313">
        <v>1</v>
      </c>
      <c r="AE49" s="16"/>
      <c r="AF49" s="22"/>
      <c r="AG49" s="22"/>
      <c r="AH49" s="22"/>
      <c r="AI49" s="22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</row>
    <row r="50" spans="2:59" s="15" customFormat="1" ht="15" customHeight="1" x14ac:dyDescent="0.15">
      <c r="B50" s="315" t="s">
        <v>633</v>
      </c>
      <c r="C50" s="315" t="s">
        <v>634</v>
      </c>
      <c r="D50" s="316"/>
      <c r="E50" s="316"/>
      <c r="F50" s="316"/>
      <c r="G50" s="316"/>
      <c r="H50" s="316"/>
      <c r="I50" s="316"/>
      <c r="J50" s="316"/>
      <c r="K50" s="316"/>
      <c r="L50" s="316"/>
      <c r="M50" s="316"/>
      <c r="N50" s="316"/>
      <c r="O50" s="319" t="s">
        <v>0</v>
      </c>
      <c r="P50" s="541">
        <v>3.3E-3</v>
      </c>
      <c r="Q50" s="541"/>
      <c r="R50" s="541"/>
      <c r="S50" s="541"/>
      <c r="T50" s="14"/>
      <c r="U50" s="14"/>
      <c r="V50" s="14"/>
      <c r="W50" s="14"/>
      <c r="X50" s="14"/>
      <c r="Y50" s="14"/>
      <c r="Z50" s="14"/>
      <c r="AA50" s="14"/>
      <c r="AD50" s="313">
        <v>2</v>
      </c>
      <c r="AE50" s="16"/>
      <c r="AF50" s="22"/>
      <c r="AG50" s="22"/>
      <c r="AH50" s="22"/>
      <c r="AI50" s="22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</row>
    <row r="51" spans="2:59" s="15" customFormat="1" ht="15" customHeight="1" x14ac:dyDescent="0.15">
      <c r="B51" s="315" t="s">
        <v>635</v>
      </c>
      <c r="C51" s="315" t="s">
        <v>636</v>
      </c>
      <c r="D51" s="318"/>
      <c r="E51" s="318"/>
      <c r="F51" s="318"/>
      <c r="G51" s="318"/>
      <c r="H51" s="318"/>
      <c r="I51" s="318"/>
      <c r="J51" s="318"/>
      <c r="K51" s="318"/>
      <c r="L51" s="318"/>
      <c r="M51" s="318"/>
      <c r="N51" s="318"/>
      <c r="O51" s="319" t="s">
        <v>0</v>
      </c>
      <c r="P51" s="542">
        <v>0.8</v>
      </c>
      <c r="Q51" s="542"/>
      <c r="R51" s="542"/>
      <c r="S51" s="542"/>
      <c r="T51" s="14"/>
      <c r="U51" s="14"/>
      <c r="V51" s="14"/>
      <c r="W51" s="14"/>
      <c r="X51" s="14"/>
      <c r="Y51" s="14"/>
      <c r="Z51" s="14"/>
      <c r="AA51" s="14"/>
      <c r="AD51" s="313">
        <v>3</v>
      </c>
      <c r="AE51" s="16"/>
      <c r="AF51" s="22"/>
      <c r="AG51" s="22"/>
      <c r="AH51" s="22"/>
      <c r="AI51" s="22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</row>
    <row r="52" spans="2:59" s="15" customFormat="1" ht="15" customHeight="1" x14ac:dyDescent="0.15">
      <c r="B52" s="315" t="s">
        <v>637</v>
      </c>
      <c r="C52" s="315" t="s">
        <v>638</v>
      </c>
      <c r="D52" s="318"/>
      <c r="E52" s="318"/>
      <c r="F52" s="318"/>
      <c r="G52" s="318"/>
      <c r="H52" s="318"/>
      <c r="I52" s="318"/>
      <c r="J52" s="318"/>
      <c r="K52" s="318"/>
      <c r="L52" s="318"/>
      <c r="M52" s="318"/>
      <c r="N52" s="318"/>
      <c r="O52" s="319" t="s">
        <v>0</v>
      </c>
      <c r="P52" s="644">
        <v>0.4</v>
      </c>
      <c r="Q52" s="644"/>
      <c r="R52" s="644"/>
      <c r="S52" s="644"/>
      <c r="T52" s="14"/>
      <c r="U52" s="14"/>
      <c r="V52" s="14"/>
      <c r="W52" s="14"/>
      <c r="X52" s="14"/>
      <c r="Y52" s="14"/>
      <c r="Z52" s="14"/>
      <c r="AA52" s="14"/>
      <c r="AD52" s="313">
        <v>4</v>
      </c>
      <c r="AE52" s="16"/>
      <c r="AF52" s="22"/>
      <c r="AG52" s="22"/>
      <c r="AH52" s="22"/>
      <c r="AI52" s="22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</row>
    <row r="53" spans="2:59" s="15" customFormat="1" ht="15" customHeight="1" x14ac:dyDescent="0.15">
      <c r="B53" s="315" t="s">
        <v>639</v>
      </c>
      <c r="C53" s="315" t="s">
        <v>640</v>
      </c>
      <c r="D53" s="318"/>
      <c r="E53" s="318"/>
      <c r="F53" s="318"/>
      <c r="G53" s="318"/>
      <c r="H53" s="318"/>
      <c r="I53" s="318"/>
      <c r="J53" s="318"/>
      <c r="K53" s="318"/>
      <c r="L53" s="318"/>
      <c r="M53" s="318"/>
      <c r="N53" s="318"/>
      <c r="O53" s="319" t="s">
        <v>0</v>
      </c>
      <c r="P53" s="644">
        <v>1</v>
      </c>
      <c r="Q53" s="644"/>
      <c r="R53" s="644"/>
      <c r="S53" s="644"/>
      <c r="T53" s="14"/>
      <c r="U53" s="14"/>
      <c r="V53" s="14"/>
      <c r="W53" s="14"/>
      <c r="X53" s="14"/>
      <c r="Y53" s="14"/>
      <c r="Z53" s="14"/>
      <c r="AA53" s="14"/>
      <c r="AD53" s="313">
        <v>5</v>
      </c>
      <c r="AE53" s="16"/>
      <c r="AF53" s="22"/>
      <c r="AG53" s="22"/>
      <c r="AH53" s="22"/>
      <c r="AI53" s="22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</row>
    <row r="54" spans="2:59" s="15" customFormat="1" ht="15" customHeight="1" x14ac:dyDescent="0.15">
      <c r="C54" s="13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D54" s="69"/>
      <c r="AE54" s="16"/>
      <c r="AF54" s="22"/>
      <c r="AG54" s="22"/>
      <c r="AH54" s="22"/>
      <c r="AI54" s="22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</row>
    <row r="55" spans="2:59" s="15" customFormat="1" ht="15" customHeight="1" x14ac:dyDescent="0.15">
      <c r="C55" s="13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D55" s="69"/>
      <c r="AE55" s="16"/>
      <c r="AF55" s="22"/>
      <c r="AG55" s="22"/>
      <c r="AH55" s="22"/>
      <c r="AI55" s="22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</row>
    <row r="56" spans="2:59" s="15" customFormat="1" ht="15" customHeight="1" x14ac:dyDescent="0.15">
      <c r="B56" s="23" t="s">
        <v>46</v>
      </c>
      <c r="C56" s="23"/>
      <c r="D56" s="23"/>
      <c r="E56" s="23"/>
      <c r="F56" s="23"/>
      <c r="H56" s="89" t="str">
        <f>IF(DgnCode="KSCE-LSD15","(도로교한계상태설계법 5.12.2.1)","(KDS 24 14 21 : 2021 4.6.2.1)")</f>
        <v>(도로교한계상태설계법 5.12.2.1)</v>
      </c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U56" s="24"/>
      <c r="V56" s="24"/>
      <c r="W56" s="24"/>
      <c r="X56" s="36"/>
      <c r="Y56" s="37"/>
      <c r="Z56" s="37"/>
      <c r="AA56" s="24"/>
      <c r="AB56" s="24"/>
      <c r="AD56" s="70" t="s">
        <v>583</v>
      </c>
      <c r="AE56" s="140"/>
      <c r="AF56" s="22"/>
      <c r="AG56" s="22"/>
      <c r="AH56" s="22"/>
      <c r="AI56" s="22"/>
      <c r="AJ56" s="16"/>
      <c r="AK56" s="16"/>
      <c r="AL56" s="16"/>
      <c r="AM56" s="395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  <c r="BC56" s="16"/>
      <c r="BD56" s="16"/>
      <c r="BE56" s="16"/>
      <c r="BF56" s="16"/>
      <c r="BG56" s="16"/>
    </row>
    <row r="57" spans="2:59" s="15" customFormat="1" ht="15" customHeight="1" x14ac:dyDescent="0.15">
      <c r="B57" s="173" t="s">
        <v>219</v>
      </c>
      <c r="C57" s="23"/>
      <c r="D57" s="23"/>
      <c r="E57" s="23"/>
      <c r="F57" s="23"/>
      <c r="H57" s="89" t="str">
        <f>IF(DgnCode="KSCE-LSD15","(도로교한계상태설계법 5.12.2.1)","(KDS 24 14 21 : 2021 4.6.2.1)")</f>
        <v>(도로교한계상태설계법 5.12.2.1)</v>
      </c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U57" s="24"/>
      <c r="V57" s="24"/>
      <c r="W57" s="24"/>
      <c r="X57" s="36"/>
      <c r="Y57" s="37"/>
      <c r="Z57" s="37"/>
      <c r="AA57" s="24"/>
      <c r="AB57" s="24"/>
      <c r="AD57" s="170" t="s">
        <v>549</v>
      </c>
      <c r="AE57" s="22"/>
      <c r="AF57" s="22"/>
      <c r="AG57" s="22"/>
      <c r="AH57" s="22"/>
      <c r="AI57" s="22"/>
      <c r="AJ57" s="203"/>
      <c r="AK57" s="203"/>
      <c r="AL57" s="203"/>
      <c r="AM57" s="395"/>
      <c r="AN57" s="203"/>
      <c r="AO57" s="203"/>
      <c r="AP57" s="203"/>
      <c r="AQ57" s="203"/>
      <c r="AR57" s="203"/>
      <c r="AS57" s="203"/>
      <c r="AT57" s="203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</row>
    <row r="58" spans="2:59" s="15" customFormat="1" ht="15" customHeight="1" x14ac:dyDescent="0.15">
      <c r="B58" s="173"/>
      <c r="C58" s="23"/>
      <c r="D58" s="23"/>
      <c r="E58" s="23"/>
      <c r="F58" s="23"/>
      <c r="G58" s="89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U58" s="24"/>
      <c r="V58" s="24"/>
      <c r="W58" s="24"/>
      <c r="X58" s="36"/>
      <c r="Y58" s="37"/>
      <c r="Z58" s="37"/>
      <c r="AA58" s="24"/>
      <c r="AB58" s="24"/>
      <c r="AD58" s="22"/>
      <c r="AE58" s="22"/>
      <c r="AF58" s="22"/>
      <c r="AG58" s="22"/>
      <c r="AH58" s="22"/>
      <c r="AI58" s="22"/>
      <c r="AJ58" s="203"/>
      <c r="AK58" s="203"/>
      <c r="AL58" s="203"/>
      <c r="AM58" s="203"/>
      <c r="AN58" s="203"/>
      <c r="AO58" s="203"/>
      <c r="AP58" s="203"/>
      <c r="AQ58" s="203"/>
      <c r="AR58" s="203"/>
      <c r="AS58" s="203"/>
      <c r="AT58" s="203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</row>
    <row r="59" spans="2:59" s="15" customFormat="1" ht="15" customHeight="1" x14ac:dyDescent="0.15">
      <c r="B59" s="311" t="s">
        <v>718</v>
      </c>
      <c r="C59" s="296"/>
      <c r="D59" s="296"/>
      <c r="E59" s="296"/>
      <c r="F59" s="296"/>
      <c r="G59" s="296"/>
      <c r="H59" s="296"/>
      <c r="I59" s="296"/>
      <c r="J59" s="296"/>
      <c r="K59" s="296"/>
      <c r="L59" s="296"/>
      <c r="N59" s="136" t="str">
        <f>IF(DgnCode="KSCE-LSD15","(도로교한계상태설계법 5.12.2.1.(3))","(KDS 24 14 21 : 2021 4.6.2.1.(3))")</f>
        <v>(도로교한계상태설계법 5.12.2.1.(3))</v>
      </c>
      <c r="O59" s="297"/>
      <c r="P59" s="297"/>
      <c r="Q59" s="297"/>
      <c r="R59" s="297"/>
      <c r="S59" s="297"/>
      <c r="T59" s="297"/>
      <c r="U59" s="297"/>
      <c r="V59" s="297"/>
      <c r="W59" s="297"/>
      <c r="X59" s="297"/>
      <c r="Y59" s="297"/>
      <c r="Z59" s="297"/>
      <c r="AA59" s="24"/>
      <c r="AB59" s="24"/>
      <c r="AD59" s="70" t="s">
        <v>717</v>
      </c>
      <c r="AE59" s="22"/>
      <c r="AF59" s="22"/>
      <c r="AG59" s="22"/>
      <c r="AH59" s="22"/>
      <c r="AI59" s="22"/>
      <c r="AJ59" s="203"/>
      <c r="AK59" s="203"/>
      <c r="AL59" s="203"/>
      <c r="AM59" s="395"/>
      <c r="AN59" s="203"/>
      <c r="AO59" s="203"/>
      <c r="AP59" s="203"/>
      <c r="AQ59" s="203"/>
      <c r="AR59" s="203"/>
      <c r="AS59" s="203"/>
      <c r="AT59" s="203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</row>
    <row r="60" spans="2:59" s="15" customFormat="1" ht="15" customHeight="1" x14ac:dyDescent="0.15">
      <c r="B60" s="311" t="s">
        <v>719</v>
      </c>
      <c r="C60" s="296"/>
      <c r="D60" s="296"/>
      <c r="E60" s="296"/>
      <c r="F60" s="296"/>
      <c r="G60" s="296"/>
      <c r="H60" s="296"/>
      <c r="I60" s="296"/>
      <c r="J60" s="296"/>
      <c r="K60" s="296"/>
      <c r="L60" s="296"/>
      <c r="N60" s="136" t="str">
        <f>IF(DgnCode="KSCE-LSD15","(도로교한계상태설계법 5.12.2.1.(3))","(KDS 24 14 21 : 2021 4.6.2.1.(3))")</f>
        <v>(도로교한계상태설계법 5.12.2.1.(3))</v>
      </c>
      <c r="O60" s="297"/>
      <c r="P60" s="297"/>
      <c r="Q60" s="297"/>
      <c r="R60" s="297"/>
      <c r="S60" s="297"/>
      <c r="T60" s="297"/>
      <c r="U60" s="297"/>
      <c r="V60" s="297"/>
      <c r="W60" s="297"/>
      <c r="X60" s="297"/>
      <c r="Y60" s="297"/>
      <c r="Z60" s="297"/>
      <c r="AA60" s="24"/>
      <c r="AB60" s="24"/>
      <c r="AD60" s="70" t="s">
        <v>720</v>
      </c>
      <c r="AE60" s="22"/>
      <c r="AF60" s="22"/>
      <c r="AG60" s="22"/>
      <c r="AH60" s="22"/>
      <c r="AI60" s="22"/>
      <c r="AJ60" s="203"/>
      <c r="AK60" s="203"/>
      <c r="AL60" s="203"/>
      <c r="AM60" s="395"/>
      <c r="AN60" s="203"/>
      <c r="AO60" s="203"/>
      <c r="AP60" s="203"/>
      <c r="AQ60" s="203"/>
      <c r="AR60" s="203"/>
      <c r="AS60" s="203"/>
      <c r="AT60" s="203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</row>
    <row r="61" spans="2:59" s="15" customFormat="1" ht="15" customHeight="1" x14ac:dyDescent="0.15">
      <c r="B61" s="673" t="s">
        <v>550</v>
      </c>
      <c r="C61" s="674"/>
      <c r="D61" s="616" t="s">
        <v>0</v>
      </c>
      <c r="E61" s="531" t="s">
        <v>551</v>
      </c>
      <c r="F61" s="537" t="s">
        <v>552</v>
      </c>
      <c r="G61" s="537"/>
      <c r="H61" s="537"/>
      <c r="I61" s="531" t="s">
        <v>553</v>
      </c>
      <c r="J61" s="531">
        <v>0.6</v>
      </c>
      <c r="K61" s="531"/>
      <c r="L61" s="531" t="s">
        <v>554</v>
      </c>
      <c r="M61" s="531" t="s">
        <v>555</v>
      </c>
      <c r="N61" s="259"/>
      <c r="O61" s="259"/>
      <c r="P61" s="121"/>
      <c r="Q61" s="103"/>
      <c r="R61" s="103"/>
      <c r="S61" s="103"/>
      <c r="T61" s="103"/>
      <c r="U61" s="104"/>
      <c r="V61" s="104"/>
      <c r="W61" s="297"/>
      <c r="X61" s="297"/>
      <c r="Y61" s="297"/>
      <c r="Z61" s="297"/>
      <c r="AA61" s="24"/>
      <c r="AB61" s="24"/>
      <c r="AD61" s="70" t="s">
        <v>668</v>
      </c>
      <c r="AE61" s="22"/>
      <c r="AF61" s="22"/>
      <c r="AG61" s="22"/>
      <c r="AH61" s="22"/>
      <c r="AI61" s="22"/>
      <c r="AJ61" s="203"/>
      <c r="AK61" s="203"/>
      <c r="AL61" s="203"/>
      <c r="AM61" s="203"/>
      <c r="AN61" s="203"/>
      <c r="AO61" s="203"/>
      <c r="AP61" s="203"/>
      <c r="AQ61" s="203"/>
      <c r="AR61" s="203"/>
      <c r="AS61" s="203"/>
      <c r="AT61" s="203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</row>
    <row r="62" spans="2:59" s="15" customFormat="1" ht="15" customHeight="1" x14ac:dyDescent="0.15">
      <c r="B62" s="674"/>
      <c r="C62" s="674"/>
      <c r="D62" s="616"/>
      <c r="E62" s="531"/>
      <c r="F62" s="536">
        <v>3.3E-3</v>
      </c>
      <c r="G62" s="536"/>
      <c r="H62" s="536"/>
      <c r="I62" s="531"/>
      <c r="J62" s="531"/>
      <c r="K62" s="531"/>
      <c r="L62" s="531"/>
      <c r="M62" s="531"/>
      <c r="N62" s="298"/>
      <c r="O62" s="298"/>
      <c r="P62" s="121"/>
      <c r="Q62" s="103"/>
      <c r="R62" s="103"/>
      <c r="S62" s="103"/>
      <c r="T62" s="103"/>
      <c r="U62" s="104"/>
      <c r="V62" s="104"/>
      <c r="W62" s="297"/>
      <c r="X62" s="297"/>
      <c r="Y62" s="297"/>
      <c r="Z62" s="297"/>
      <c r="AA62" s="24"/>
      <c r="AB62" s="24"/>
      <c r="AD62" s="70">
        <v>1</v>
      </c>
      <c r="AE62" s="22"/>
      <c r="AF62" s="22"/>
      <c r="AG62" s="22"/>
      <c r="AH62" s="22"/>
      <c r="AI62" s="22"/>
      <c r="AJ62" s="203"/>
      <c r="AK62" s="203"/>
      <c r="AL62" s="203"/>
      <c r="AM62" s="203"/>
      <c r="AN62" s="203"/>
      <c r="AO62" s="203"/>
      <c r="AP62" s="203"/>
      <c r="AQ62" s="203"/>
      <c r="AR62" s="203"/>
      <c r="AS62" s="203"/>
      <c r="AT62" s="203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</row>
    <row r="63" spans="2:59" s="15" customFormat="1" ht="15" customHeight="1" x14ac:dyDescent="0.15">
      <c r="B63" s="310"/>
      <c r="C63" s="310"/>
      <c r="D63" s="197" t="s">
        <v>0</v>
      </c>
      <c r="E63" s="708">
        <v>0</v>
      </c>
      <c r="F63" s="708"/>
      <c r="G63" s="708"/>
      <c r="H63" s="708"/>
      <c r="I63" s="304" t="s">
        <v>503</v>
      </c>
      <c r="J63" s="215" t="str">
        <f>IF(E63&lt;=M63," ≤","&gt;")</f>
        <v xml:space="preserve"> ≤</v>
      </c>
      <c r="K63" s="215" t="s">
        <v>669</v>
      </c>
      <c r="L63" s="197" t="s">
        <v>0</v>
      </c>
      <c r="M63" s="708">
        <v>1</v>
      </c>
      <c r="N63" s="708"/>
      <c r="O63" s="708"/>
      <c r="P63" s="708"/>
      <c r="Q63" s="340" t="s">
        <v>374</v>
      </c>
      <c r="R63" s="340"/>
      <c r="S63" s="340"/>
      <c r="T63" s="281" t="str">
        <f>IF(E63&lt;=M63,"∴ 저보강보, 인장철근 검토","∴ 과보강보, 인장철근 단면적 제한 필요")</f>
        <v>∴ 저보강보, 인장철근 검토</v>
      </c>
      <c r="U63" s="309"/>
      <c r="V63" s="309"/>
      <c r="W63" s="297"/>
      <c r="X63" s="297"/>
      <c r="Y63" s="297"/>
      <c r="Z63" s="297"/>
      <c r="AA63" s="24"/>
      <c r="AB63" s="24"/>
      <c r="AD63" s="70">
        <v>2</v>
      </c>
      <c r="AE63" s="22"/>
      <c r="AF63" s="22"/>
      <c r="AG63" s="22"/>
      <c r="AH63" s="22"/>
      <c r="AI63" s="22"/>
      <c r="AJ63" s="203"/>
      <c r="AK63" s="203"/>
      <c r="AL63" s="203"/>
      <c r="AM63" s="203"/>
      <c r="AN63" s="203"/>
      <c r="AO63" s="203"/>
      <c r="AP63" s="203"/>
      <c r="AQ63" s="203"/>
      <c r="AR63" s="203"/>
      <c r="AS63" s="203"/>
      <c r="AT63" s="203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</row>
    <row r="64" spans="2:59" s="15" customFormat="1" ht="15" customHeight="1" x14ac:dyDescent="0.15">
      <c r="C64" s="196" t="s">
        <v>556</v>
      </c>
      <c r="D64" s="197"/>
      <c r="E64" s="670" t="s">
        <v>580</v>
      </c>
      <c r="F64" s="670"/>
      <c r="G64" s="302" t="s">
        <v>557</v>
      </c>
      <c r="H64" s="302"/>
      <c r="I64" s="302"/>
      <c r="J64" s="290"/>
      <c r="K64" s="198"/>
      <c r="L64" s="196"/>
      <c r="M64" s="197"/>
      <c r="N64" s="301"/>
      <c r="O64" s="300"/>
      <c r="P64" s="300"/>
      <c r="Q64" s="291"/>
      <c r="R64" s="291"/>
      <c r="S64" s="291"/>
      <c r="T64" s="291"/>
      <c r="U64" s="291"/>
      <c r="V64" s="299"/>
      <c r="W64" s="299"/>
      <c r="X64" s="299"/>
      <c r="Y64" s="291"/>
      <c r="Z64" s="291"/>
      <c r="AA64" s="24"/>
      <c r="AB64" s="24"/>
      <c r="AD64" s="70">
        <v>3</v>
      </c>
      <c r="AE64" s="22"/>
      <c r="AF64" s="22"/>
      <c r="AG64" s="22"/>
      <c r="AH64" s="22"/>
      <c r="AI64" s="22"/>
      <c r="AJ64" s="203"/>
      <c r="AK64" s="203"/>
      <c r="AL64" s="203"/>
      <c r="AM64" s="203"/>
      <c r="AN64" s="203"/>
      <c r="AO64" s="203"/>
      <c r="AP64" s="203"/>
      <c r="AQ64" s="203"/>
      <c r="AR64" s="203"/>
      <c r="AS64" s="203"/>
      <c r="AT64" s="203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</row>
    <row r="65" spans="2:59" s="15" customFormat="1" ht="15" customHeight="1" x14ac:dyDescent="0.15">
      <c r="B65" s="196"/>
      <c r="C65" s="198"/>
      <c r="D65" s="197"/>
      <c r="E65" s="198" t="s">
        <v>558</v>
      </c>
      <c r="F65" s="197" t="s">
        <v>0</v>
      </c>
      <c r="G65" s="302" t="s">
        <v>559</v>
      </c>
      <c r="H65" s="302"/>
      <c r="I65" s="302"/>
      <c r="J65" s="290"/>
      <c r="K65" s="198"/>
      <c r="L65" s="196"/>
      <c r="M65" s="196"/>
      <c r="N65" s="301"/>
      <c r="O65" s="300"/>
      <c r="P65" s="300"/>
      <c r="Q65" s="291"/>
      <c r="R65" s="291"/>
      <c r="S65" s="291"/>
      <c r="T65" s="291"/>
      <c r="U65" s="291"/>
      <c r="V65" s="299"/>
      <c r="W65" s="299"/>
      <c r="X65" s="299"/>
      <c r="Y65" s="291"/>
      <c r="Z65" s="291"/>
      <c r="AA65" s="24"/>
      <c r="AB65" s="24"/>
      <c r="AD65" s="70">
        <v>4</v>
      </c>
      <c r="AE65" s="22"/>
      <c r="AF65" s="22"/>
      <c r="AG65" s="22"/>
      <c r="AH65" s="22"/>
      <c r="AI65" s="22"/>
      <c r="AJ65" s="203"/>
      <c r="AK65" s="203"/>
      <c r="AL65" s="203"/>
      <c r="AM65" s="203"/>
      <c r="AN65" s="203"/>
      <c r="AO65" s="203"/>
      <c r="AP65" s="203"/>
      <c r="AQ65" s="203"/>
      <c r="AR65" s="203"/>
      <c r="AS65" s="203"/>
      <c r="AT65" s="203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</row>
    <row r="66" spans="2:59" s="15" customFormat="1" ht="15" customHeight="1" x14ac:dyDescent="0.15">
      <c r="B66" s="226"/>
      <c r="C66" s="292"/>
      <c r="D66" s="293"/>
      <c r="E66" s="294" t="s">
        <v>555</v>
      </c>
      <c r="F66" s="197" t="s">
        <v>0</v>
      </c>
      <c r="G66" s="263" t="s">
        <v>560</v>
      </c>
      <c r="H66" s="263"/>
      <c r="I66" s="263"/>
      <c r="J66" s="226"/>
      <c r="K66" s="226"/>
      <c r="L66" s="293"/>
      <c r="M66" s="295"/>
      <c r="N66" s="300"/>
      <c r="O66" s="300"/>
      <c r="P66" s="300"/>
      <c r="Q66" s="291"/>
      <c r="R66" s="291"/>
      <c r="S66" s="291"/>
      <c r="T66" s="291"/>
      <c r="U66" s="291"/>
      <c r="V66" s="299"/>
      <c r="W66" s="299"/>
      <c r="X66" s="299"/>
      <c r="Y66" s="291"/>
      <c r="Z66" s="291"/>
      <c r="AA66" s="24"/>
      <c r="AB66" s="24"/>
      <c r="AD66" s="70">
        <v>5</v>
      </c>
      <c r="AE66" s="22"/>
      <c r="AF66" s="22"/>
      <c r="AG66" s="22"/>
      <c r="AH66" s="22"/>
      <c r="AI66" s="22"/>
      <c r="AJ66" s="203"/>
      <c r="AK66" s="203"/>
      <c r="AL66" s="203"/>
      <c r="AM66" s="203"/>
      <c r="AN66" s="203"/>
      <c r="AO66" s="203"/>
      <c r="AP66" s="203"/>
      <c r="AQ66" s="203"/>
      <c r="AR66" s="203"/>
      <c r="AS66" s="203"/>
      <c r="AT66" s="203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</row>
    <row r="67" spans="2:59" s="15" customFormat="1" ht="15" customHeight="1" x14ac:dyDescent="0.15">
      <c r="B67" s="291"/>
      <c r="C67" s="291"/>
      <c r="D67" s="291"/>
      <c r="E67" s="291"/>
      <c r="F67" s="291"/>
      <c r="G67" s="291"/>
      <c r="H67" s="291"/>
      <c r="I67" s="291"/>
      <c r="J67" s="291"/>
      <c r="K67" s="291"/>
      <c r="L67" s="291"/>
      <c r="M67" s="291"/>
      <c r="N67" s="291"/>
      <c r="O67" s="291"/>
      <c r="P67" s="291"/>
      <c r="Q67" s="291"/>
      <c r="R67" s="291"/>
      <c r="S67" s="291"/>
      <c r="T67" s="291"/>
      <c r="U67" s="291"/>
      <c r="V67" s="299"/>
      <c r="W67" s="299"/>
      <c r="X67" s="299"/>
      <c r="Y67" s="291"/>
      <c r="Z67" s="291"/>
      <c r="AA67" s="24"/>
      <c r="AB67" s="24"/>
      <c r="AD67" s="70">
        <v>6</v>
      </c>
      <c r="AE67" s="22"/>
      <c r="AF67" s="22"/>
      <c r="AG67" s="22"/>
      <c r="AH67" s="22"/>
      <c r="AI67" s="22"/>
      <c r="AJ67" s="203"/>
      <c r="AK67" s="203"/>
      <c r="AL67" s="203"/>
      <c r="AM67" s="203"/>
      <c r="AN67" s="203"/>
      <c r="AO67" s="203"/>
      <c r="AP67" s="203"/>
      <c r="AQ67" s="203"/>
      <c r="AR67" s="203"/>
      <c r="AS67" s="203"/>
      <c r="AT67" s="203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</row>
    <row r="68" spans="2:59" s="15" customFormat="1" ht="15" customHeight="1" x14ac:dyDescent="0.15">
      <c r="B68" s="533" t="s">
        <v>564</v>
      </c>
      <c r="C68" s="533"/>
      <c r="D68" s="299" t="s">
        <v>0</v>
      </c>
      <c r="E68" s="709" t="s">
        <v>565</v>
      </c>
      <c r="F68" s="709"/>
      <c r="G68" s="303"/>
      <c r="H68" s="303"/>
      <c r="I68" s="303"/>
      <c r="J68" s="303"/>
      <c r="K68" s="299"/>
      <c r="L68" s="299" t="s">
        <v>0</v>
      </c>
      <c r="M68" s="675">
        <f>E63</f>
        <v>0</v>
      </c>
      <c r="N68" s="675"/>
      <c r="O68" s="675"/>
      <c r="P68" s="675"/>
      <c r="Q68" s="304" t="s">
        <v>503</v>
      </c>
      <c r="R68" s="303"/>
      <c r="S68" s="303"/>
      <c r="T68" s="303"/>
      <c r="U68" s="303"/>
      <c r="V68" s="299"/>
      <c r="W68" s="299"/>
      <c r="X68" s="299"/>
      <c r="Y68" s="291"/>
      <c r="Z68" s="291"/>
      <c r="AA68" s="24"/>
      <c r="AB68" s="24"/>
      <c r="AD68" s="70">
        <v>7</v>
      </c>
      <c r="AE68" s="22"/>
      <c r="AF68" s="22"/>
      <c r="AG68" s="22"/>
      <c r="AH68" s="22"/>
      <c r="AI68" s="22"/>
      <c r="AJ68" s="203"/>
      <c r="AK68" s="203"/>
      <c r="AL68" s="203"/>
      <c r="AM68" s="203"/>
      <c r="AN68" s="203"/>
      <c r="AO68" s="203"/>
      <c r="AP68" s="203"/>
      <c r="AQ68" s="203"/>
      <c r="AR68" s="203"/>
      <c r="AS68" s="203"/>
      <c r="AT68" s="203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</row>
    <row r="69" spans="2:59" s="15" customFormat="1" ht="15" customHeight="1" x14ac:dyDescent="0.15">
      <c r="B69" s="533" t="s">
        <v>566</v>
      </c>
      <c r="C69" s="533"/>
      <c r="D69" s="299" t="s">
        <v>0</v>
      </c>
      <c r="E69" s="709" t="s">
        <v>567</v>
      </c>
      <c r="F69" s="709"/>
      <c r="G69" s="709"/>
      <c r="H69" s="303"/>
      <c r="I69" s="303"/>
      <c r="J69" s="303"/>
      <c r="K69" s="303"/>
      <c r="L69" s="299" t="s">
        <v>0</v>
      </c>
      <c r="M69" s="675">
        <v>0</v>
      </c>
      <c r="N69" s="675"/>
      <c r="O69" s="675"/>
      <c r="P69" s="675"/>
      <c r="Q69" s="304" t="s">
        <v>503</v>
      </c>
      <c r="R69" s="303"/>
      <c r="S69" s="303"/>
      <c r="T69" s="303"/>
      <c r="U69" s="303"/>
      <c r="V69" s="299"/>
      <c r="W69" s="299"/>
      <c r="X69" s="299"/>
      <c r="Y69" s="291"/>
      <c r="Z69" s="291"/>
      <c r="AA69" s="24"/>
      <c r="AB69" s="24"/>
      <c r="AD69" s="70">
        <v>8</v>
      </c>
      <c r="AE69" s="22"/>
      <c r="AF69" s="22"/>
      <c r="AG69" s="22"/>
      <c r="AH69" s="22"/>
      <c r="AI69" s="22"/>
      <c r="AJ69" s="203"/>
      <c r="AK69" s="203"/>
      <c r="AL69" s="203"/>
      <c r="AM69" s="203"/>
      <c r="AN69" s="203"/>
      <c r="AO69" s="203"/>
      <c r="AP69" s="203"/>
      <c r="AQ69" s="203"/>
      <c r="AR69" s="203"/>
      <c r="AS69" s="203"/>
      <c r="AT69" s="203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</row>
    <row r="70" spans="2:59" s="15" customFormat="1" ht="15" customHeight="1" x14ac:dyDescent="0.15">
      <c r="B70" s="533" t="s">
        <v>568</v>
      </c>
      <c r="C70" s="533"/>
      <c r="D70" s="299" t="s">
        <v>0</v>
      </c>
      <c r="E70" s="304" t="s">
        <v>584</v>
      </c>
      <c r="F70" s="299"/>
      <c r="G70" s="299"/>
      <c r="H70" s="299"/>
      <c r="I70" s="299"/>
      <c r="J70" s="299"/>
      <c r="K70" s="299"/>
      <c r="L70" s="299" t="s">
        <v>0</v>
      </c>
      <c r="M70" s="675">
        <v>0</v>
      </c>
      <c r="N70" s="675"/>
      <c r="O70" s="675"/>
      <c r="P70" s="675"/>
      <c r="Q70" s="304" t="s">
        <v>70</v>
      </c>
      <c r="R70" s="303"/>
      <c r="S70" s="303"/>
      <c r="T70" s="303"/>
      <c r="U70" s="303"/>
      <c r="V70" s="299"/>
      <c r="W70" s="299"/>
      <c r="X70" s="299"/>
      <c r="Y70" s="291"/>
      <c r="Z70" s="291"/>
      <c r="AA70" s="24"/>
      <c r="AB70" s="24"/>
      <c r="AD70" s="70">
        <v>9</v>
      </c>
      <c r="AE70" s="22"/>
      <c r="AF70" s="22"/>
      <c r="AG70" s="22"/>
      <c r="AH70" s="22"/>
      <c r="AI70" s="22"/>
      <c r="AJ70" s="203"/>
      <c r="AK70" s="203"/>
      <c r="AL70" s="203"/>
      <c r="AM70" s="203"/>
      <c r="AN70" s="203"/>
      <c r="AO70" s="203"/>
      <c r="AP70" s="203"/>
      <c r="AQ70" s="203"/>
      <c r="AR70" s="203"/>
      <c r="AS70" s="203"/>
      <c r="AT70" s="203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</row>
    <row r="71" spans="2:59" s="15" customFormat="1" ht="15" customHeight="1" x14ac:dyDescent="0.15">
      <c r="B71" s="533" t="s">
        <v>569</v>
      </c>
      <c r="C71" s="533"/>
      <c r="D71" s="299" t="s">
        <v>0</v>
      </c>
      <c r="E71" s="304" t="s">
        <v>570</v>
      </c>
      <c r="F71" s="299"/>
      <c r="G71" s="299"/>
      <c r="H71" s="299"/>
      <c r="I71" s="299"/>
      <c r="J71" s="299"/>
      <c r="K71" s="299"/>
      <c r="L71" s="299" t="s">
        <v>0</v>
      </c>
      <c r="M71" s="675">
        <v>0</v>
      </c>
      <c r="N71" s="675"/>
      <c r="O71" s="675"/>
      <c r="P71" s="675"/>
      <c r="Q71" s="304" t="s">
        <v>571</v>
      </c>
      <c r="R71" s="303"/>
      <c r="S71" s="303"/>
      <c r="T71" s="303"/>
      <c r="U71" s="303"/>
      <c r="V71" s="299"/>
      <c r="W71" s="299"/>
      <c r="X71" s="299"/>
      <c r="Y71" s="291"/>
      <c r="Z71" s="291"/>
      <c r="AA71" s="24"/>
      <c r="AB71" s="24"/>
      <c r="AD71" s="70">
        <v>10</v>
      </c>
      <c r="AE71" s="22"/>
      <c r="AF71" s="22"/>
      <c r="AG71" s="22"/>
      <c r="AH71" s="22"/>
      <c r="AI71" s="22"/>
      <c r="AJ71" s="203"/>
      <c r="AK71" s="203"/>
      <c r="AL71" s="203"/>
      <c r="AM71" s="203"/>
      <c r="AN71" s="203"/>
      <c r="AO71" s="203"/>
      <c r="AP71" s="203"/>
      <c r="AQ71" s="203"/>
      <c r="AR71" s="203"/>
      <c r="AS71" s="203"/>
      <c r="AT71" s="203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</row>
    <row r="72" spans="2:59" s="15" customFormat="1" ht="15" customHeight="1" x14ac:dyDescent="0.15">
      <c r="B72" s="533" t="s">
        <v>572</v>
      </c>
      <c r="C72" s="533"/>
      <c r="D72" s="299" t="s">
        <v>0</v>
      </c>
      <c r="E72" s="304" t="s">
        <v>573</v>
      </c>
      <c r="F72" s="299"/>
      <c r="G72" s="299"/>
      <c r="H72" s="299"/>
      <c r="I72" s="299"/>
      <c r="J72" s="299"/>
      <c r="K72" s="299"/>
      <c r="L72" s="299" t="s">
        <v>0</v>
      </c>
      <c r="M72" s="675">
        <v>0</v>
      </c>
      <c r="N72" s="675"/>
      <c r="O72" s="675"/>
      <c r="P72" s="675"/>
      <c r="Q72" s="304" t="s">
        <v>503</v>
      </c>
      <c r="R72" s="303"/>
      <c r="S72" s="303"/>
      <c r="T72" s="303"/>
      <c r="U72" s="303"/>
      <c r="V72" s="299"/>
      <c r="W72" s="299"/>
      <c r="X72" s="299"/>
      <c r="Y72" s="291"/>
      <c r="Z72" s="291"/>
      <c r="AA72" s="24"/>
      <c r="AB72" s="24"/>
      <c r="AD72" s="70">
        <v>11</v>
      </c>
      <c r="AE72" s="22"/>
      <c r="AF72" s="22"/>
      <c r="AG72" s="22"/>
      <c r="AH72" s="22"/>
      <c r="AI72" s="22"/>
      <c r="AJ72" s="203"/>
      <c r="AK72" s="203"/>
      <c r="AL72" s="203"/>
      <c r="AM72" s="203"/>
      <c r="AN72" s="203"/>
      <c r="AO72" s="203"/>
      <c r="AP72" s="203"/>
      <c r="AQ72" s="203"/>
      <c r="AR72" s="203"/>
      <c r="AS72" s="203"/>
      <c r="AT72" s="203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</row>
    <row r="73" spans="2:59" s="15" customFormat="1" ht="15" customHeight="1" x14ac:dyDescent="0.15">
      <c r="B73" s="533" t="s">
        <v>574</v>
      </c>
      <c r="C73" s="533"/>
      <c r="D73" s="299" t="s">
        <v>0</v>
      </c>
      <c r="E73" s="304" t="s">
        <v>575</v>
      </c>
      <c r="F73" s="303"/>
      <c r="G73" s="303"/>
      <c r="H73" s="303"/>
      <c r="I73" s="303"/>
      <c r="J73" s="303"/>
      <c r="K73" s="303"/>
      <c r="L73" s="299" t="s">
        <v>0</v>
      </c>
      <c r="M73" s="675">
        <v>0</v>
      </c>
      <c r="N73" s="675"/>
      <c r="O73" s="675"/>
      <c r="P73" s="675"/>
      <c r="Q73" s="304" t="s">
        <v>316</v>
      </c>
      <c r="R73" s="303"/>
      <c r="S73" s="303"/>
      <c r="T73" s="303"/>
      <c r="U73" s="303"/>
      <c r="V73" s="299"/>
      <c r="W73" s="299"/>
      <c r="X73" s="299"/>
      <c r="Y73" s="291"/>
      <c r="Z73" s="291"/>
      <c r="AA73" s="24"/>
      <c r="AB73" s="24"/>
      <c r="AD73" s="70">
        <v>12</v>
      </c>
      <c r="AE73" s="22"/>
      <c r="AF73" s="22"/>
      <c r="AG73" s="22"/>
      <c r="AH73" s="22"/>
      <c r="AI73" s="22"/>
      <c r="AJ73" s="203"/>
      <c r="AK73" s="203"/>
      <c r="AL73" s="203"/>
      <c r="AM73" s="203"/>
      <c r="AN73" s="203"/>
      <c r="AO73" s="203"/>
      <c r="AP73" s="203"/>
      <c r="AQ73" s="203"/>
      <c r="AR73" s="203"/>
      <c r="AS73" s="203"/>
      <c r="AT73" s="203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</row>
    <row r="74" spans="2:59" s="15" customFormat="1" ht="15" customHeight="1" x14ac:dyDescent="0.15">
      <c r="B74" s="533" t="s">
        <v>576</v>
      </c>
      <c r="C74" s="533"/>
      <c r="D74" s="533" t="s">
        <v>0</v>
      </c>
      <c r="E74" s="534" t="s">
        <v>574</v>
      </c>
      <c r="F74" s="534"/>
      <c r="G74" s="534"/>
      <c r="H74" s="534"/>
      <c r="I74" s="303"/>
      <c r="J74" s="303"/>
      <c r="K74" s="303"/>
      <c r="L74" s="533" t="s">
        <v>0</v>
      </c>
      <c r="M74" s="532">
        <v>0</v>
      </c>
      <c r="N74" s="532"/>
      <c r="O74" s="532"/>
      <c r="P74" s="532"/>
      <c r="Q74" s="303"/>
      <c r="R74" s="299"/>
      <c r="S74" s="299"/>
      <c r="T74" s="299"/>
      <c r="U74" s="299"/>
      <c r="V74" s="299"/>
      <c r="W74" s="299"/>
      <c r="X74" s="299"/>
      <c r="Y74" s="291"/>
      <c r="Z74" s="291"/>
      <c r="AA74" s="24"/>
      <c r="AB74" s="24"/>
      <c r="AD74" s="70">
        <v>13</v>
      </c>
      <c r="AE74" s="22"/>
      <c r="AF74" s="22"/>
      <c r="AG74" s="22"/>
      <c r="AH74" s="22"/>
      <c r="AI74" s="22"/>
      <c r="AJ74" s="203"/>
      <c r="AK74" s="203"/>
      <c r="AL74" s="203"/>
      <c r="AM74" s="203"/>
      <c r="AN74" s="203"/>
      <c r="AO74" s="203"/>
      <c r="AP74" s="203"/>
      <c r="AQ74" s="203"/>
      <c r="AR74" s="203"/>
      <c r="AS74" s="203"/>
      <c r="AT74" s="203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</row>
    <row r="75" spans="2:59" s="15" customFormat="1" ht="15" customHeight="1" x14ac:dyDescent="0.15">
      <c r="B75" s="533"/>
      <c r="C75" s="533"/>
      <c r="D75" s="533"/>
      <c r="E75" s="535" t="s">
        <v>577</v>
      </c>
      <c r="F75" s="535"/>
      <c r="G75" s="535"/>
      <c r="H75" s="535"/>
      <c r="I75" s="303"/>
      <c r="J75" s="303"/>
      <c r="K75" s="303"/>
      <c r="L75" s="533"/>
      <c r="M75" s="532"/>
      <c r="N75" s="532"/>
      <c r="O75" s="532"/>
      <c r="P75" s="532"/>
      <c r="Q75" s="303"/>
      <c r="R75" s="303"/>
      <c r="S75" s="303"/>
      <c r="T75" s="299"/>
      <c r="U75" s="299"/>
      <c r="V75" s="299"/>
      <c r="W75" s="299"/>
      <c r="X75" s="299"/>
      <c r="Y75" s="291"/>
      <c r="Z75" s="291"/>
      <c r="AA75" s="24"/>
      <c r="AB75" s="24"/>
      <c r="AD75" s="70">
        <v>14</v>
      </c>
      <c r="AE75" s="22"/>
      <c r="AF75" s="22"/>
      <c r="AG75" s="22"/>
      <c r="AH75" s="22"/>
      <c r="AI75" s="22"/>
      <c r="AJ75" s="203"/>
      <c r="AK75" s="203"/>
      <c r="AL75" s="203"/>
      <c r="AM75" s="203"/>
      <c r="AN75" s="203"/>
      <c r="AO75" s="203"/>
      <c r="AP75" s="203"/>
      <c r="AQ75" s="203"/>
      <c r="AR75" s="203"/>
      <c r="AS75" s="203"/>
      <c r="AT75" s="203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</row>
    <row r="76" spans="2:59" s="15" customFormat="1" ht="15" customHeight="1" x14ac:dyDescent="0.15">
      <c r="B76" s="533" t="s">
        <v>578</v>
      </c>
      <c r="C76" s="533"/>
      <c r="D76" s="533" t="s">
        <v>0</v>
      </c>
      <c r="E76" s="534" t="s">
        <v>579</v>
      </c>
      <c r="F76" s="534"/>
      <c r="G76" s="534"/>
      <c r="H76" s="534"/>
      <c r="I76" s="303"/>
      <c r="J76" s="303"/>
      <c r="K76" s="303"/>
      <c r="L76" s="533" t="s">
        <v>0</v>
      </c>
      <c r="M76" s="532">
        <v>1</v>
      </c>
      <c r="N76" s="532"/>
      <c r="O76" s="532"/>
      <c r="P76" s="532"/>
      <c r="Q76" s="303"/>
      <c r="R76" s="303"/>
      <c r="S76" s="303"/>
      <c r="T76" s="303"/>
      <c r="U76" s="303"/>
      <c r="V76" s="299"/>
      <c r="W76" s="299"/>
      <c r="X76" s="299"/>
      <c r="Y76" s="291"/>
      <c r="Z76" s="291"/>
      <c r="AA76" s="24"/>
      <c r="AB76" s="24"/>
      <c r="AD76" s="70">
        <v>15</v>
      </c>
      <c r="AE76" s="22"/>
      <c r="AF76" s="22"/>
      <c r="AG76" s="22"/>
      <c r="AH76" s="22"/>
      <c r="AI76" s="22"/>
      <c r="AJ76" s="203"/>
      <c r="AK76" s="203"/>
      <c r="AL76" s="203"/>
      <c r="AM76" s="203"/>
      <c r="AN76" s="203"/>
      <c r="AO76" s="203"/>
      <c r="AP76" s="203"/>
      <c r="AQ76" s="203"/>
      <c r="AR76" s="203"/>
      <c r="AS76" s="203"/>
      <c r="AT76" s="203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</row>
    <row r="77" spans="2:59" s="15" customFormat="1" ht="15" customHeight="1" x14ac:dyDescent="0.15">
      <c r="B77" s="533"/>
      <c r="C77" s="533"/>
      <c r="D77" s="533"/>
      <c r="E77" s="535" t="s">
        <v>577</v>
      </c>
      <c r="F77" s="535"/>
      <c r="G77" s="535"/>
      <c r="H77" s="535"/>
      <c r="I77" s="303"/>
      <c r="J77" s="303"/>
      <c r="K77" s="303"/>
      <c r="L77" s="533"/>
      <c r="M77" s="532"/>
      <c r="N77" s="532"/>
      <c r="O77" s="532"/>
      <c r="P77" s="532"/>
      <c r="Q77" s="303"/>
      <c r="R77" s="303"/>
      <c r="S77" s="303"/>
      <c r="T77" s="299"/>
      <c r="U77" s="299"/>
      <c r="V77" s="299"/>
      <c r="W77" s="299"/>
      <c r="X77" s="299"/>
      <c r="Y77" s="291"/>
      <c r="Z77" s="291"/>
      <c r="AA77" s="24"/>
      <c r="AB77" s="24"/>
      <c r="AD77" s="70">
        <v>16</v>
      </c>
      <c r="AE77" s="22"/>
      <c r="AF77" s="22"/>
      <c r="AG77" s="22"/>
      <c r="AH77" s="22"/>
      <c r="AI77" s="22"/>
      <c r="AJ77" s="203"/>
      <c r="AK77" s="203"/>
      <c r="AL77" s="203"/>
      <c r="AM77" s="203"/>
      <c r="AN77" s="203"/>
      <c r="AO77" s="203"/>
      <c r="AP77" s="203"/>
      <c r="AQ77" s="203"/>
      <c r="AR77" s="203"/>
      <c r="AS77" s="203"/>
      <c r="AT77" s="203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</row>
    <row r="78" spans="2:59" s="15" customFormat="1" ht="15" customHeight="1" x14ac:dyDescent="0.15">
      <c r="B78" s="291"/>
      <c r="C78" s="291"/>
      <c r="D78" s="291"/>
      <c r="E78" s="291"/>
      <c r="F78" s="291"/>
      <c r="G78" s="291"/>
      <c r="H78" s="291"/>
      <c r="I78" s="291"/>
      <c r="J78" s="291"/>
      <c r="K78" s="291"/>
      <c r="L78" s="291"/>
      <c r="M78" s="291"/>
      <c r="N78" s="291"/>
      <c r="O78" s="291"/>
      <c r="P78" s="291"/>
      <c r="Q78" s="291"/>
      <c r="R78" s="305"/>
      <c r="S78" s="291"/>
      <c r="T78" s="291"/>
      <c r="U78" s="291"/>
      <c r="V78" s="299"/>
      <c r="W78" s="299"/>
      <c r="X78" s="299"/>
      <c r="Y78" s="291"/>
      <c r="Z78" s="291"/>
      <c r="AA78" s="24"/>
      <c r="AB78" s="24"/>
      <c r="AD78" s="70">
        <v>17</v>
      </c>
      <c r="AE78" s="22"/>
      <c r="AF78" s="22"/>
      <c r="AG78" s="22"/>
      <c r="AH78" s="22"/>
      <c r="AI78" s="22"/>
      <c r="AJ78" s="203"/>
      <c r="AK78" s="203"/>
      <c r="AL78" s="203"/>
      <c r="AM78" s="203"/>
      <c r="AN78" s="203"/>
      <c r="AO78" s="203"/>
      <c r="AP78" s="203"/>
      <c r="AQ78" s="203"/>
      <c r="AR78" s="203"/>
      <c r="AS78" s="203"/>
      <c r="AT78" s="203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</row>
    <row r="79" spans="2:59" s="15" customFormat="1" ht="15" customHeight="1" x14ac:dyDescent="0.15">
      <c r="C79" s="533" t="s">
        <v>581</v>
      </c>
      <c r="D79" s="533"/>
      <c r="E79" s="671">
        <f>M76</f>
        <v>1</v>
      </c>
      <c r="F79" s="533"/>
      <c r="G79" s="299" t="str">
        <f>IF(E79&lt;=J79," ≤"," &gt;")</f>
        <v xml:space="preserve"> &gt;</v>
      </c>
      <c r="H79" s="533" t="s">
        <v>582</v>
      </c>
      <c r="I79" s="533"/>
      <c r="J79" s="671">
        <f>M74</f>
        <v>0</v>
      </c>
      <c r="K79" s="533"/>
      <c r="M79" s="299"/>
      <c r="N79" s="305"/>
      <c r="O79" s="291"/>
      <c r="P79" s="291"/>
      <c r="Q79" s="291"/>
      <c r="S79" s="291"/>
      <c r="T79" s="281" t="str">
        <f>IF(E79&lt;=J79,"∴ 저보강보, 인장철근 검토","∴ 과보강보, 인장철근 단면적 제한 필요")</f>
        <v>∴ 과보강보, 인장철근 단면적 제한 필요</v>
      </c>
      <c r="U79" s="291"/>
      <c r="V79" s="299"/>
      <c r="W79" s="299"/>
      <c r="X79" s="299"/>
      <c r="Y79" s="291"/>
      <c r="Z79" s="291"/>
      <c r="AA79" s="24"/>
      <c r="AB79" s="24"/>
      <c r="AD79" s="70">
        <v>18</v>
      </c>
      <c r="AE79" s="22"/>
      <c r="AF79" s="22"/>
      <c r="AG79" s="22"/>
      <c r="AH79" s="22"/>
      <c r="AI79" s="22"/>
      <c r="AJ79" s="203"/>
      <c r="AK79" s="203"/>
      <c r="AL79" s="203"/>
      <c r="AM79" s="203"/>
      <c r="AN79" s="203"/>
      <c r="AO79" s="203"/>
      <c r="AP79" s="203"/>
      <c r="AQ79" s="203"/>
      <c r="AR79" s="203"/>
      <c r="AS79" s="203"/>
      <c r="AT79" s="203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</row>
    <row r="80" spans="2:59" s="15" customFormat="1" ht="15" customHeight="1" x14ac:dyDescent="0.15">
      <c r="M80" s="291"/>
      <c r="N80" s="291"/>
      <c r="O80" s="291"/>
      <c r="P80" s="291"/>
      <c r="Q80" s="291"/>
      <c r="R80" s="291"/>
      <c r="S80" s="291"/>
      <c r="U80" s="291"/>
      <c r="V80" s="299"/>
      <c r="W80" s="299"/>
      <c r="X80" s="299"/>
      <c r="Y80" s="291"/>
      <c r="Z80" s="291"/>
      <c r="AA80" s="24"/>
      <c r="AB80" s="24"/>
      <c r="AD80" s="22"/>
      <c r="AE80" s="22"/>
      <c r="AF80" s="22"/>
      <c r="AG80" s="22"/>
      <c r="AH80" s="22"/>
      <c r="AI80" s="22"/>
      <c r="AJ80" s="203"/>
      <c r="AK80" s="203"/>
      <c r="AL80" s="203"/>
      <c r="AM80" s="203"/>
      <c r="AN80" s="203"/>
      <c r="AO80" s="203"/>
      <c r="AP80" s="203"/>
      <c r="AQ80" s="203"/>
      <c r="AR80" s="203"/>
      <c r="AS80" s="203"/>
      <c r="AT80" s="203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</row>
    <row r="81" spans="1:59" s="15" customFormat="1" ht="15" customHeight="1" x14ac:dyDescent="0.15">
      <c r="B81" s="311" t="s">
        <v>644</v>
      </c>
      <c r="M81" s="305"/>
      <c r="N81" s="305"/>
      <c r="O81" s="305"/>
      <c r="P81" s="305"/>
      <c r="Q81" s="305"/>
      <c r="R81" s="305"/>
      <c r="S81" s="305"/>
      <c r="U81" s="305"/>
      <c r="V81" s="299"/>
      <c r="W81" s="299"/>
      <c r="X81" s="299"/>
      <c r="Y81" s="305"/>
      <c r="Z81" s="305"/>
      <c r="AA81" s="24"/>
      <c r="AB81" s="24"/>
      <c r="AD81" s="313" t="s">
        <v>645</v>
      </c>
      <c r="AE81" s="22"/>
      <c r="AF81" s="22"/>
      <c r="AG81" s="22"/>
      <c r="AH81" s="22"/>
      <c r="AI81" s="22"/>
      <c r="AJ81" s="203"/>
      <c r="AK81" s="203"/>
      <c r="AL81" s="203"/>
      <c r="AM81" s="203"/>
      <c r="AN81" s="203"/>
      <c r="AO81" s="203"/>
      <c r="AP81" s="203"/>
      <c r="AQ81" s="203"/>
      <c r="AR81" s="203"/>
      <c r="AS81" s="203"/>
      <c r="AT81" s="203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</row>
    <row r="82" spans="1:59" s="15" customFormat="1" ht="15" customHeight="1" x14ac:dyDescent="0.15">
      <c r="B82" s="311" t="s">
        <v>660</v>
      </c>
      <c r="M82" s="305"/>
      <c r="N82" s="305"/>
      <c r="O82" s="305"/>
      <c r="P82" s="305"/>
      <c r="Q82" s="305"/>
      <c r="R82" s="305"/>
      <c r="S82" s="305"/>
      <c r="U82" s="305"/>
      <c r="V82" s="299"/>
      <c r="W82" s="299"/>
      <c r="X82" s="299"/>
      <c r="Y82" s="305"/>
      <c r="Z82" s="305"/>
      <c r="AA82" s="24"/>
      <c r="AB82" s="24"/>
      <c r="AD82" s="313" t="s">
        <v>661</v>
      </c>
      <c r="AE82" s="22"/>
      <c r="AF82" s="22"/>
      <c r="AG82" s="22"/>
      <c r="AH82" s="22"/>
      <c r="AI82" s="22"/>
      <c r="AJ82" s="203"/>
      <c r="AK82" s="203"/>
      <c r="AL82" s="203"/>
      <c r="AM82" s="203"/>
      <c r="AN82" s="203"/>
      <c r="AO82" s="203"/>
      <c r="AP82" s="203"/>
      <c r="AQ82" s="203"/>
      <c r="AR82" s="203"/>
      <c r="AS82" s="203"/>
      <c r="AT82" s="203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</row>
    <row r="83" spans="1:59" s="15" customFormat="1" ht="15" customHeight="1" x14ac:dyDescent="0.15">
      <c r="B83" s="296" t="s">
        <v>585</v>
      </c>
      <c r="C83" s="23"/>
      <c r="D83" s="23"/>
      <c r="E83" s="23"/>
      <c r="F83" s="23"/>
      <c r="G83" s="89"/>
      <c r="H83" s="24"/>
      <c r="I83" s="24"/>
      <c r="J83" s="24"/>
      <c r="K83" s="24"/>
      <c r="L83" s="24"/>
      <c r="M83" s="24"/>
      <c r="N83" s="24"/>
      <c r="O83" s="24"/>
      <c r="P83" s="24"/>
      <c r="Q83" s="24"/>
      <c r="R83" s="24"/>
      <c r="S83" s="24"/>
      <c r="U83" s="24"/>
      <c r="V83" s="24"/>
      <c r="W83" s="24"/>
      <c r="X83" s="36"/>
      <c r="Y83" s="37"/>
      <c r="Z83" s="37"/>
      <c r="AA83" s="24"/>
      <c r="AB83" s="24"/>
      <c r="AD83" s="70" t="s">
        <v>586</v>
      </c>
      <c r="AE83" s="22"/>
      <c r="AF83" s="22"/>
      <c r="AG83" s="22"/>
      <c r="AH83" s="22"/>
      <c r="AI83" s="22"/>
      <c r="AJ83" s="203"/>
      <c r="AK83" s="203"/>
      <c r="AL83" s="203"/>
      <c r="AM83" s="203"/>
      <c r="AN83" s="203"/>
      <c r="AO83" s="203"/>
      <c r="AP83" s="203"/>
      <c r="AQ83" s="203"/>
      <c r="AR83" s="203"/>
      <c r="AS83" s="203"/>
      <c r="AT83" s="203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</row>
    <row r="84" spans="1:59" s="15" customFormat="1" ht="15" customHeight="1" x14ac:dyDescent="0.15">
      <c r="A84" s="14"/>
      <c r="B84" s="540" t="s">
        <v>300</v>
      </c>
      <c r="C84" s="540"/>
      <c r="D84" s="538" t="s">
        <v>0</v>
      </c>
      <c r="E84" s="203" t="s">
        <v>460</v>
      </c>
      <c r="F84" s="203"/>
      <c r="G84" s="203"/>
      <c r="H84" s="203"/>
      <c r="I84" s="203"/>
      <c r="J84" s="203"/>
      <c r="K84" s="203"/>
      <c r="L84" s="203"/>
      <c r="M84" s="203"/>
      <c r="N84" s="203"/>
      <c r="O84" s="203"/>
      <c r="P84" s="538" t="s">
        <v>0</v>
      </c>
      <c r="Q84" s="467"/>
      <c r="R84" s="467"/>
      <c r="S84" s="467"/>
      <c r="T84" s="467"/>
      <c r="U84" s="512" t="s">
        <v>301</v>
      </c>
      <c r="V84" s="512"/>
      <c r="Y84" s="24"/>
      <c r="Z84" s="24"/>
      <c r="AA84" s="24"/>
      <c r="AB84" s="24"/>
      <c r="AD84" s="70" t="s">
        <v>587</v>
      </c>
      <c r="AE84" s="140"/>
      <c r="AF84" s="22"/>
      <c r="AG84" s="22"/>
      <c r="AH84" s="22"/>
      <c r="AI84" s="22"/>
      <c r="AJ84" s="203"/>
      <c r="AK84" s="203"/>
      <c r="AL84" s="203"/>
      <c r="AM84" s="203"/>
      <c r="AN84" s="203"/>
      <c r="AO84" s="203"/>
      <c r="AP84" s="203"/>
      <c r="AQ84" s="203"/>
      <c r="AR84" s="203"/>
      <c r="AS84" s="203"/>
      <c r="AT84" s="203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</row>
    <row r="85" spans="1:59" s="15" customFormat="1" ht="15" customHeight="1" x14ac:dyDescent="0.15">
      <c r="A85" s="14"/>
      <c r="B85" s="540"/>
      <c r="C85" s="540"/>
      <c r="D85" s="538"/>
      <c r="E85" s="539" t="s">
        <v>459</v>
      </c>
      <c r="F85" s="539"/>
      <c r="G85" s="539"/>
      <c r="H85" s="539"/>
      <c r="I85" s="539"/>
      <c r="J85" s="539"/>
      <c r="K85" s="539"/>
      <c r="L85" s="539"/>
      <c r="M85" s="539"/>
      <c r="N85" s="539"/>
      <c r="O85" s="539"/>
      <c r="P85" s="538"/>
      <c r="Q85" s="467"/>
      <c r="R85" s="467"/>
      <c r="S85" s="467"/>
      <c r="T85" s="467"/>
      <c r="U85" s="512"/>
      <c r="V85" s="512"/>
      <c r="Y85" s="24"/>
      <c r="Z85" s="24"/>
      <c r="AA85" s="24"/>
      <c r="AB85" s="24"/>
      <c r="AD85" s="70">
        <v>1</v>
      </c>
      <c r="AE85" s="21"/>
      <c r="AF85" s="22"/>
      <c r="AG85" s="22"/>
      <c r="AH85" s="22"/>
      <c r="AI85" s="22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</row>
    <row r="86" spans="1:59" s="15" customFormat="1" ht="15" customHeight="1" x14ac:dyDescent="0.15">
      <c r="A86" s="14"/>
      <c r="B86" s="507" t="s">
        <v>47</v>
      </c>
      <c r="C86" s="507"/>
      <c r="D86" s="204" t="s">
        <v>0</v>
      </c>
      <c r="E86" s="205" t="s">
        <v>302</v>
      </c>
      <c r="F86" s="205"/>
      <c r="G86" s="205"/>
      <c r="H86" s="205"/>
      <c r="I86" s="205"/>
      <c r="J86" s="205"/>
      <c r="K86" s="205"/>
      <c r="L86" s="204" t="s">
        <v>0</v>
      </c>
      <c r="M86" s="518"/>
      <c r="N86" s="518"/>
      <c r="O86" s="518"/>
      <c r="P86" s="518"/>
      <c r="Q86" s="205" t="s">
        <v>299</v>
      </c>
      <c r="R86" s="205"/>
      <c r="S86" s="205"/>
      <c r="T86" s="205"/>
      <c r="U86" s="205"/>
      <c r="V86" s="181"/>
      <c r="W86" s="24"/>
      <c r="X86" s="24"/>
      <c r="Y86" s="24"/>
      <c r="Z86" s="24"/>
      <c r="AA86" s="24"/>
      <c r="AB86" s="24"/>
      <c r="AD86" s="70">
        <v>2</v>
      </c>
      <c r="AE86" s="21"/>
      <c r="AF86" s="22"/>
      <c r="AG86" s="22"/>
      <c r="AH86" s="22"/>
      <c r="AI86" s="22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</row>
    <row r="87" spans="1:59" s="15" customFormat="1" ht="15" customHeight="1" x14ac:dyDescent="0.15">
      <c r="A87" s="14"/>
      <c r="B87" s="507" t="s">
        <v>49</v>
      </c>
      <c r="C87" s="507"/>
      <c r="D87" s="206" t="s">
        <v>50</v>
      </c>
      <c r="E87" s="205" t="s">
        <v>715</v>
      </c>
      <c r="F87" s="207"/>
      <c r="G87" s="207"/>
      <c r="H87" s="207"/>
      <c r="I87" s="207"/>
      <c r="J87" s="205"/>
      <c r="K87" s="205"/>
      <c r="L87" s="204" t="s">
        <v>0</v>
      </c>
      <c r="M87" s="518"/>
      <c r="N87" s="518"/>
      <c r="O87" s="518"/>
      <c r="P87" s="518"/>
      <c r="Q87" s="205" t="s">
        <v>299</v>
      </c>
      <c r="R87" s="205"/>
      <c r="S87" s="205"/>
      <c r="T87" s="205" t="str">
        <f>IF(DgnCode="KSCE-LSD15","(도로교한계상태설계법 5.7.1.2)","(KDS 24 14 21 : 2021 4.6.2.1(4.6-1))")</f>
        <v>(도로교한계상태설계법 5.7.1.2)</v>
      </c>
      <c r="U87" s="205"/>
      <c r="V87" s="181"/>
      <c r="W87" s="24"/>
      <c r="X87" s="24"/>
      <c r="Y87" s="24"/>
      <c r="Z87" s="24"/>
      <c r="AA87" s="24"/>
      <c r="AB87" s="24"/>
      <c r="AD87" s="70">
        <v>3</v>
      </c>
      <c r="AE87" s="21"/>
      <c r="AF87" s="22"/>
      <c r="AG87" s="22"/>
      <c r="AH87" s="22"/>
      <c r="AI87" s="22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</row>
    <row r="88" spans="1:59" s="15" customFormat="1" ht="15" customHeight="1" x14ac:dyDescent="0.15">
      <c r="A88" s="14"/>
      <c r="B88" s="507" t="s">
        <v>51</v>
      </c>
      <c r="C88" s="507"/>
      <c r="D88" s="206" t="s">
        <v>50</v>
      </c>
      <c r="E88" s="205" t="s">
        <v>716</v>
      </c>
      <c r="F88" s="205"/>
      <c r="G88" s="205"/>
      <c r="H88" s="205"/>
      <c r="I88" s="205"/>
      <c r="J88" s="205"/>
      <c r="K88" s="205"/>
      <c r="L88" s="204" t="s">
        <v>0</v>
      </c>
      <c r="M88" s="518"/>
      <c r="N88" s="518"/>
      <c r="O88" s="518"/>
      <c r="P88" s="518"/>
      <c r="Q88" s="205" t="s">
        <v>303</v>
      </c>
      <c r="R88" s="205"/>
      <c r="S88" s="205"/>
      <c r="T88" s="205" t="str">
        <f>IF(DgnCode="KSCE-LSD15","(도로교한계상태설계법 5.7.1.2)","(KDS 24 14 21 : 2021 4.6.2.1(4.6-2))")</f>
        <v>(도로교한계상태설계법 5.7.1.2)</v>
      </c>
      <c r="U88" s="205"/>
      <c r="V88" s="181"/>
      <c r="W88" s="24"/>
      <c r="X88" s="24"/>
      <c r="Y88" s="24"/>
      <c r="Z88" s="24"/>
      <c r="AA88" s="24"/>
      <c r="AB88" s="24"/>
      <c r="AD88" s="70">
        <v>4</v>
      </c>
      <c r="AE88" s="21"/>
      <c r="AF88" s="22"/>
      <c r="AG88" s="22"/>
      <c r="AH88" s="22"/>
      <c r="AI88" s="22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</row>
    <row r="89" spans="1:59" s="15" customFormat="1" ht="15" customHeight="1" x14ac:dyDescent="0.15">
      <c r="A89" s="14"/>
      <c r="B89" s="507" t="s">
        <v>52</v>
      </c>
      <c r="C89" s="507"/>
      <c r="D89" s="204" t="s">
        <v>0</v>
      </c>
      <c r="E89" s="208" t="s">
        <v>304</v>
      </c>
      <c r="F89" s="209"/>
      <c r="G89" s="209"/>
      <c r="H89" s="209"/>
      <c r="I89" s="209"/>
      <c r="J89" s="209"/>
      <c r="K89" s="205"/>
      <c r="L89" s="204" t="s">
        <v>0</v>
      </c>
      <c r="M89" s="518"/>
      <c r="N89" s="518"/>
      <c r="O89" s="518"/>
      <c r="P89" s="518"/>
      <c r="Q89" s="205" t="s">
        <v>303</v>
      </c>
      <c r="R89" s="210"/>
      <c r="S89" s="210"/>
      <c r="T89" s="210"/>
      <c r="U89" s="210"/>
      <c r="V89" s="181"/>
      <c r="W89" s="24"/>
      <c r="X89" s="24"/>
      <c r="Y89" s="24"/>
      <c r="AD89" s="70">
        <v>5</v>
      </c>
      <c r="AE89" s="21"/>
      <c r="AF89" s="22"/>
      <c r="AG89" s="22"/>
      <c r="AH89" s="22"/>
      <c r="AI89" s="22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</row>
    <row r="90" spans="1:59" s="15" customFormat="1" ht="15" customHeight="1" x14ac:dyDescent="0.15">
      <c r="B90" s="513" t="s">
        <v>266</v>
      </c>
      <c r="C90" s="513"/>
      <c r="D90" s="513"/>
      <c r="E90" s="513"/>
      <c r="F90" s="513"/>
      <c r="G90" s="516" t="s">
        <v>267</v>
      </c>
      <c r="H90" s="516"/>
      <c r="I90" s="516"/>
      <c r="J90" s="516"/>
      <c r="K90" s="516"/>
      <c r="L90" s="517" t="s">
        <v>268</v>
      </c>
      <c r="M90" s="517"/>
      <c r="N90" s="517"/>
      <c r="O90" s="517"/>
      <c r="P90" s="517"/>
      <c r="Q90" s="513" t="s">
        <v>269</v>
      </c>
      <c r="R90" s="513"/>
      <c r="S90" s="513"/>
      <c r="T90" s="513"/>
      <c r="U90" s="513"/>
      <c r="V90" s="516" t="s">
        <v>270</v>
      </c>
      <c r="W90" s="516"/>
      <c r="X90" s="516"/>
      <c r="Y90" s="516"/>
      <c r="Z90" s="516"/>
      <c r="AD90" s="70">
        <v>6</v>
      </c>
      <c r="AE90" s="21"/>
      <c r="AF90" s="22"/>
      <c r="AG90" s="22"/>
      <c r="AH90" s="22"/>
      <c r="AI90" s="22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</row>
    <row r="91" spans="1:59" s="15" customFormat="1" ht="15" customHeight="1" x14ac:dyDescent="0.15">
      <c r="B91" s="513"/>
      <c r="C91" s="513"/>
      <c r="D91" s="513"/>
      <c r="E91" s="513"/>
      <c r="F91" s="513"/>
      <c r="G91" s="516"/>
      <c r="H91" s="516"/>
      <c r="I91" s="516"/>
      <c r="J91" s="516"/>
      <c r="K91" s="516"/>
      <c r="L91" s="517"/>
      <c r="M91" s="517"/>
      <c r="N91" s="517"/>
      <c r="O91" s="517"/>
      <c r="P91" s="517"/>
      <c r="Q91" s="513"/>
      <c r="R91" s="513"/>
      <c r="S91" s="513"/>
      <c r="T91" s="513"/>
      <c r="U91" s="513"/>
      <c r="V91" s="516"/>
      <c r="W91" s="516"/>
      <c r="X91" s="516"/>
      <c r="Y91" s="516"/>
      <c r="Z91" s="516"/>
      <c r="AD91" s="70">
        <v>7</v>
      </c>
      <c r="AE91" s="21"/>
      <c r="AF91" s="22"/>
      <c r="AG91" s="22"/>
      <c r="AH91" s="22"/>
      <c r="AI91" s="22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</row>
    <row r="92" spans="1:59" s="15" customFormat="1" ht="15" customHeight="1" x14ac:dyDescent="0.15">
      <c r="A92" s="16"/>
      <c r="B92" s="617">
        <f>M86</f>
        <v>0</v>
      </c>
      <c r="C92" s="620"/>
      <c r="D92" s="620"/>
      <c r="E92" s="620"/>
      <c r="F92" s="620"/>
      <c r="G92" s="621">
        <f>M89</f>
        <v>0</v>
      </c>
      <c r="H92" s="622"/>
      <c r="I92" s="622"/>
      <c r="J92" s="622"/>
      <c r="K92" s="622"/>
      <c r="L92" s="623">
        <f>Q84</f>
        <v>0</v>
      </c>
      <c r="M92" s="624"/>
      <c r="N92" s="624"/>
      <c r="O92" s="624"/>
      <c r="P92" s="624"/>
      <c r="Q92" s="617">
        <v>0</v>
      </c>
      <c r="R92" s="617"/>
      <c r="S92" s="617"/>
      <c r="T92" s="617"/>
      <c r="U92" s="617"/>
      <c r="V92" s="514">
        <v>0</v>
      </c>
      <c r="W92" s="515"/>
      <c r="X92" s="515"/>
      <c r="Y92" s="515"/>
      <c r="Z92" s="515"/>
      <c r="AD92" s="70">
        <v>8</v>
      </c>
      <c r="AE92" s="21"/>
      <c r="AF92" s="22"/>
      <c r="AG92" s="22"/>
      <c r="AH92" s="22"/>
      <c r="AI92" s="22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</row>
    <row r="93" spans="1:59" s="15" customFormat="1" ht="15" customHeight="1" x14ac:dyDescent="0.15">
      <c r="A93" s="211"/>
      <c r="B93" s="283" t="s">
        <v>533</v>
      </c>
      <c r="C93" s="282"/>
      <c r="D93" s="282"/>
      <c r="E93" s="698" t="s">
        <v>535</v>
      </c>
      <c r="F93" s="699"/>
      <c r="G93" s="212"/>
      <c r="H93" s="212"/>
      <c r="I93" s="212"/>
      <c r="J93" s="212"/>
      <c r="K93" s="212"/>
      <c r="L93" s="212"/>
      <c r="M93" s="212"/>
      <c r="N93" s="212"/>
      <c r="O93" s="212"/>
      <c r="P93" s="212"/>
      <c r="Q93" s="212"/>
      <c r="R93" s="212"/>
      <c r="S93" s="212"/>
      <c r="T93" s="212"/>
      <c r="U93" s="212"/>
      <c r="V93" s="38"/>
      <c r="W93" s="38"/>
      <c r="X93" s="38"/>
      <c r="Y93" s="38"/>
      <c r="AD93" s="70">
        <v>9</v>
      </c>
      <c r="AE93" s="21"/>
      <c r="AF93" s="22"/>
      <c r="AG93" s="22"/>
      <c r="AH93" s="22"/>
      <c r="AI93" s="22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</row>
    <row r="94" spans="1:59" s="15" customFormat="1" ht="15" customHeight="1" x14ac:dyDescent="0.15">
      <c r="A94" s="211"/>
      <c r="B94" s="283"/>
      <c r="C94" s="282"/>
      <c r="D94" s="282"/>
      <c r="E94" s="282"/>
      <c r="F94" s="284"/>
      <c r="G94" s="286"/>
      <c r="H94" s="286"/>
      <c r="I94" s="286"/>
      <c r="J94" s="286"/>
      <c r="K94" s="286"/>
      <c r="L94" s="212"/>
      <c r="M94" s="212"/>
      <c r="N94" s="212"/>
      <c r="O94" s="212"/>
      <c r="P94" s="212"/>
      <c r="Q94" s="212"/>
      <c r="R94" s="212"/>
      <c r="S94" s="212"/>
      <c r="T94" s="212"/>
      <c r="U94" s="212"/>
      <c r="V94" s="38"/>
      <c r="W94" s="38"/>
      <c r="X94" s="38"/>
      <c r="Y94" s="38"/>
      <c r="AD94" s="21"/>
      <c r="AE94" s="21"/>
      <c r="AF94" s="22"/>
      <c r="AG94" s="22"/>
      <c r="AH94" s="22"/>
      <c r="AI94" s="22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</row>
    <row r="95" spans="1:59" s="15" customFormat="1" ht="15" customHeight="1" x14ac:dyDescent="0.15">
      <c r="A95" s="211"/>
      <c r="B95" s="212"/>
      <c r="C95" s="212"/>
      <c r="D95" s="212"/>
      <c r="E95" s="476"/>
      <c r="F95" s="476"/>
      <c r="G95" s="477"/>
      <c r="H95" s="478"/>
      <c r="I95" s="478"/>
      <c r="J95" s="478"/>
      <c r="K95" s="478"/>
      <c r="L95" s="478"/>
      <c r="M95" s="478"/>
      <c r="N95" s="478"/>
      <c r="O95" s="478"/>
      <c r="P95" s="285" t="s">
        <v>0</v>
      </c>
      <c r="Q95" s="479">
        <v>0</v>
      </c>
      <c r="R95" s="479"/>
      <c r="S95" s="479"/>
      <c r="T95" s="479"/>
      <c r="U95" s="479"/>
      <c r="V95" s="38"/>
      <c r="W95" s="287"/>
      <c r="X95" s="38"/>
      <c r="Y95" s="38"/>
      <c r="AD95" s="70" t="s">
        <v>534</v>
      </c>
      <c r="AE95" s="140"/>
      <c r="AF95" s="22"/>
      <c r="AG95" s="22"/>
      <c r="AH95" s="22"/>
      <c r="AI95" s="22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</row>
    <row r="96" spans="1:59" s="15" customFormat="1" ht="15" customHeight="1" x14ac:dyDescent="0.15">
      <c r="A96" s="211"/>
      <c r="B96" s="212"/>
      <c r="C96" s="212"/>
      <c r="D96" s="212"/>
      <c r="E96" s="212"/>
      <c r="F96" s="212"/>
      <c r="G96" s="212"/>
      <c r="H96" s="212"/>
      <c r="I96" s="212"/>
      <c r="J96" s="212"/>
      <c r="K96" s="212"/>
      <c r="L96" s="212"/>
      <c r="M96" s="212"/>
      <c r="N96" s="212"/>
      <c r="O96" s="212"/>
      <c r="P96" s="212"/>
      <c r="Q96" s="212"/>
      <c r="R96" s="212"/>
      <c r="S96" s="212"/>
      <c r="T96" s="212"/>
      <c r="U96" s="212"/>
      <c r="V96" s="38"/>
      <c r="W96" s="38"/>
      <c r="X96" s="38"/>
      <c r="Y96" s="38"/>
      <c r="AD96" s="224"/>
      <c r="AE96" s="21"/>
      <c r="AF96" s="22"/>
      <c r="AG96" s="22"/>
      <c r="AH96" s="22"/>
      <c r="AI96" s="22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</row>
    <row r="97" spans="1:59" s="15" customFormat="1" ht="15" customHeight="1" x14ac:dyDescent="0.15">
      <c r="A97" s="211"/>
      <c r="B97" s="202" t="s">
        <v>605</v>
      </c>
      <c r="C97" s="212"/>
      <c r="D97" s="212"/>
      <c r="E97" s="212"/>
      <c r="F97" s="212"/>
      <c r="G97" s="212"/>
      <c r="H97" s="212"/>
      <c r="I97" s="212"/>
      <c r="J97" s="212"/>
      <c r="K97" s="212"/>
      <c r="L97" s="212"/>
      <c r="M97" s="212"/>
      <c r="N97" s="212"/>
      <c r="O97" s="212"/>
      <c r="P97" s="212"/>
      <c r="Q97" s="212"/>
      <c r="R97" s="212"/>
      <c r="S97" s="212"/>
      <c r="T97" s="212"/>
      <c r="U97" s="212"/>
      <c r="V97" s="38"/>
      <c r="W97" s="38"/>
      <c r="X97" s="38"/>
      <c r="Y97" s="38"/>
      <c r="AD97" s="70" t="s">
        <v>271</v>
      </c>
      <c r="AE97" s="140"/>
      <c r="AF97" s="22"/>
      <c r="AG97" s="22"/>
      <c r="AH97" s="306" t="s">
        <v>604</v>
      </c>
      <c r="AI97" s="22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</row>
    <row r="98" spans="1:59" s="15" customFormat="1" ht="15" customHeight="1" x14ac:dyDescent="0.15">
      <c r="A98" s="211"/>
      <c r="B98" s="619" t="s">
        <v>305</v>
      </c>
      <c r="C98" s="619"/>
      <c r="D98" s="213" t="s">
        <v>306</v>
      </c>
      <c r="E98" s="502">
        <v>0</v>
      </c>
      <c r="F98" s="481"/>
      <c r="G98" s="481"/>
      <c r="H98" s="214" t="s">
        <v>307</v>
      </c>
      <c r="J98" s="215" t="str">
        <f>IF(E98&gt;N98," &gt;"," ≤")</f>
        <v xml:space="preserve"> ≤</v>
      </c>
      <c r="K98" s="618" t="s">
        <v>308</v>
      </c>
      <c r="L98" s="618"/>
      <c r="M98" s="213" t="s">
        <v>306</v>
      </c>
      <c r="N98" s="502"/>
      <c r="O98" s="481"/>
      <c r="P98" s="481"/>
      <c r="Q98" s="214" t="s">
        <v>307</v>
      </c>
      <c r="R98" s="212"/>
      <c r="S98" s="212"/>
      <c r="T98" s="212"/>
      <c r="U98" s="212"/>
      <c r="V98" s="38"/>
      <c r="W98" s="38"/>
      <c r="X98" s="38"/>
      <c r="Y98" s="38"/>
      <c r="Z98" s="497" t="str">
        <f>IF(E98&gt;N98,"...... NG","...... OK")</f>
        <v>...... OK</v>
      </c>
      <c r="AA98" s="498"/>
      <c r="AB98" s="498"/>
      <c r="AD98" s="70">
        <v>1</v>
      </c>
      <c r="AE98" s="21"/>
      <c r="AF98" s="22"/>
      <c r="AG98" s="22"/>
      <c r="AH98" s="22"/>
      <c r="AI98" s="22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</row>
    <row r="99" spans="1:59" s="15" customFormat="1" ht="15" customHeight="1" x14ac:dyDescent="0.15">
      <c r="A99" s="14"/>
      <c r="B99" s="216"/>
      <c r="C99" s="216"/>
      <c r="D99" s="216"/>
      <c r="E99" s="216"/>
      <c r="F99" s="216"/>
      <c r="G99" s="216"/>
      <c r="H99" s="216"/>
      <c r="I99" s="14"/>
      <c r="R99" s="216"/>
      <c r="S99" s="216"/>
      <c r="T99" s="216"/>
      <c r="U99" s="216"/>
      <c r="V99" s="38"/>
      <c r="W99" s="38"/>
      <c r="X99" s="38"/>
      <c r="Y99" s="38"/>
      <c r="AD99" s="224"/>
      <c r="AE99" s="21"/>
      <c r="AF99" s="22"/>
      <c r="AG99" s="22"/>
      <c r="AH99" s="22"/>
      <c r="AI99" s="22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</row>
    <row r="100" spans="1:59" s="15" customFormat="1" ht="15" customHeight="1" x14ac:dyDescent="0.15">
      <c r="A100" s="14"/>
      <c r="B100" s="183" t="s">
        <v>532</v>
      </c>
      <c r="C100" s="216"/>
      <c r="D100" s="216"/>
      <c r="E100" s="216"/>
      <c r="F100" s="216"/>
      <c r="G100" s="216"/>
      <c r="H100" s="216"/>
      <c r="I100" s="216"/>
      <c r="J100" s="216"/>
      <c r="K100" s="216"/>
      <c r="L100" s="216"/>
      <c r="M100" s="216"/>
      <c r="N100" s="216"/>
      <c r="O100" s="216"/>
      <c r="P100" s="216"/>
      <c r="Q100" s="216"/>
      <c r="R100" s="216"/>
      <c r="S100" s="216"/>
      <c r="T100" s="216"/>
      <c r="U100" s="216"/>
      <c r="V100" s="38"/>
      <c r="W100" s="38"/>
      <c r="X100" s="38"/>
      <c r="Y100" s="38"/>
      <c r="AD100" s="70" t="s">
        <v>272</v>
      </c>
      <c r="AE100" s="140"/>
      <c r="AF100" s="22"/>
      <c r="AG100" s="22"/>
      <c r="AH100" s="22"/>
      <c r="AI100" s="22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</row>
    <row r="101" spans="1:59" s="15" customFormat="1" ht="15" customHeight="1" x14ac:dyDescent="0.15">
      <c r="A101" s="14"/>
      <c r="B101" s="520" t="s">
        <v>309</v>
      </c>
      <c r="C101" s="520"/>
      <c r="D101" s="217" t="s">
        <v>310</v>
      </c>
      <c r="E101" s="519" t="s">
        <v>311</v>
      </c>
      <c r="F101" s="519"/>
      <c r="G101" s="519"/>
      <c r="H101" s="217" t="s">
        <v>310</v>
      </c>
      <c r="I101" s="507" t="s">
        <v>308</v>
      </c>
      <c r="J101" s="507"/>
      <c r="K101" s="209"/>
      <c r="L101" s="217"/>
      <c r="M101" s="218"/>
      <c r="N101" s="218"/>
      <c r="O101" s="205"/>
      <c r="P101" s="205"/>
      <c r="Q101" s="205"/>
      <c r="R101" s="219"/>
      <c r="S101" s="219"/>
      <c r="T101" s="219"/>
      <c r="U101" s="181"/>
      <c r="V101" s="24"/>
      <c r="W101" s="24"/>
      <c r="X101" s="24"/>
      <c r="Z101" s="497" t="s">
        <v>54</v>
      </c>
      <c r="AA101" s="498"/>
      <c r="AB101" s="498"/>
      <c r="AD101" s="70" t="s">
        <v>62</v>
      </c>
      <c r="AE101" s="140"/>
      <c r="AF101" s="22"/>
      <c r="AG101" s="22"/>
      <c r="AH101" s="22"/>
      <c r="AI101" s="22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</row>
    <row r="102" spans="1:59" s="15" customFormat="1" ht="15" customHeight="1" x14ac:dyDescent="0.15">
      <c r="A102" s="14"/>
      <c r="B102" s="519" t="s">
        <v>311</v>
      </c>
      <c r="C102" s="519"/>
      <c r="D102" s="519"/>
      <c r="E102" s="217" t="s">
        <v>312</v>
      </c>
      <c r="F102" s="520" t="s">
        <v>309</v>
      </c>
      <c r="G102" s="520"/>
      <c r="H102" s="220"/>
      <c r="I102" s="220"/>
      <c r="J102" s="220"/>
      <c r="K102" s="209"/>
      <c r="L102" s="217"/>
      <c r="M102" s="218"/>
      <c r="N102" s="218"/>
      <c r="O102" s="205"/>
      <c r="P102" s="205"/>
      <c r="Q102" s="205"/>
      <c r="R102" s="219"/>
      <c r="S102" s="219"/>
      <c r="T102" s="219"/>
      <c r="U102" s="181"/>
      <c r="V102" s="24"/>
      <c r="W102" s="24"/>
      <c r="X102" s="24"/>
      <c r="Z102" s="497" t="s">
        <v>87</v>
      </c>
      <c r="AA102" s="498"/>
      <c r="AB102" s="498"/>
      <c r="AD102" s="70" t="s">
        <v>63</v>
      </c>
      <c r="AE102" s="140"/>
      <c r="AF102" s="17"/>
      <c r="AG102" s="17"/>
      <c r="AH102" s="17"/>
      <c r="AI102" s="17"/>
      <c r="AJ102" s="10"/>
      <c r="AK102" s="10"/>
      <c r="AL102" s="10"/>
      <c r="AM102" s="10"/>
      <c r="AN102" s="10"/>
      <c r="AO102" s="10"/>
      <c r="AP102" s="10"/>
      <c r="AQ102" s="10"/>
      <c r="AR102" s="10"/>
      <c r="AS102" s="10"/>
      <c r="AT102" s="10"/>
      <c r="AU102" s="10"/>
      <c r="AV102" s="10"/>
      <c r="AW102" s="10"/>
      <c r="AX102" s="10"/>
      <c r="AY102" s="10"/>
      <c r="AZ102" s="10"/>
      <c r="BA102" s="10"/>
      <c r="BB102" s="10"/>
      <c r="BC102" s="10"/>
      <c r="BD102" s="10"/>
      <c r="BE102" s="10"/>
      <c r="BF102" s="10"/>
      <c r="BG102" s="16"/>
    </row>
    <row r="103" spans="1:59" s="15" customFormat="1" ht="15" customHeight="1" x14ac:dyDescent="0.15">
      <c r="A103" s="14"/>
      <c r="B103" s="519" t="s">
        <v>311</v>
      </c>
      <c r="C103" s="519"/>
      <c r="D103" s="519"/>
      <c r="E103" s="217" t="s">
        <v>313</v>
      </c>
      <c r="F103" s="507" t="s">
        <v>308</v>
      </c>
      <c r="G103" s="507"/>
      <c r="H103" s="220"/>
      <c r="I103" s="220"/>
      <c r="J103" s="220"/>
      <c r="K103" s="209"/>
      <c r="L103" s="217"/>
      <c r="M103" s="218"/>
      <c r="N103" s="218"/>
      <c r="O103" s="205"/>
      <c r="P103" s="205"/>
      <c r="Q103" s="205"/>
      <c r="R103" s="219"/>
      <c r="S103" s="219"/>
      <c r="T103" s="219"/>
      <c r="U103" s="181"/>
      <c r="V103" s="24"/>
      <c r="W103" s="24"/>
      <c r="X103" s="24"/>
      <c r="Z103" s="497" t="s">
        <v>88</v>
      </c>
      <c r="AA103" s="498"/>
      <c r="AB103" s="498"/>
      <c r="AD103" s="70" t="s">
        <v>64</v>
      </c>
      <c r="AE103" s="140"/>
      <c r="AF103" s="17"/>
      <c r="AG103" s="17"/>
      <c r="AH103" s="17"/>
      <c r="AI103" s="17"/>
      <c r="AJ103" s="10"/>
      <c r="AK103" s="10"/>
      <c r="AL103" s="10"/>
      <c r="AM103" s="10"/>
      <c r="AN103" s="10"/>
      <c r="AO103" s="10"/>
      <c r="AP103" s="10"/>
      <c r="AQ103" s="10"/>
      <c r="AR103" s="10"/>
      <c r="AS103" s="10"/>
      <c r="AT103" s="10"/>
      <c r="AU103" s="10"/>
      <c r="AV103" s="10"/>
      <c r="AW103" s="10"/>
      <c r="AX103" s="10"/>
      <c r="AY103" s="10"/>
      <c r="AZ103" s="10"/>
      <c r="BA103" s="10"/>
      <c r="BB103" s="10"/>
      <c r="BC103" s="10"/>
      <c r="BD103" s="10"/>
      <c r="BE103" s="10"/>
      <c r="BF103" s="10"/>
      <c r="BG103" s="16"/>
    </row>
    <row r="104" spans="1:59" s="15" customFormat="1" ht="15" customHeight="1" x14ac:dyDescent="0.15">
      <c r="A104" s="14"/>
      <c r="B104" s="14"/>
      <c r="C104" s="221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D104" s="69"/>
      <c r="AE104" s="10"/>
      <c r="AF104" s="17"/>
      <c r="AG104" s="17"/>
      <c r="AH104" s="17"/>
      <c r="AI104" s="17"/>
      <c r="AJ104" s="10"/>
      <c r="AK104" s="10"/>
      <c r="AL104" s="10"/>
      <c r="AM104" s="10"/>
      <c r="AN104" s="10"/>
      <c r="AO104" s="10"/>
      <c r="AP104" s="10"/>
      <c r="AQ104" s="10"/>
      <c r="AR104" s="10"/>
      <c r="AS104" s="10"/>
      <c r="AT104" s="10"/>
      <c r="AU104" s="10"/>
      <c r="AV104" s="10"/>
      <c r="AW104" s="10"/>
      <c r="AX104" s="10"/>
      <c r="AY104" s="10"/>
      <c r="AZ104" s="10"/>
      <c r="BA104" s="10"/>
      <c r="BB104" s="10"/>
      <c r="BC104" s="10"/>
      <c r="BD104" s="10"/>
      <c r="BE104" s="10"/>
      <c r="BF104" s="10"/>
      <c r="BG104" s="16"/>
    </row>
    <row r="105" spans="1:59" s="15" customFormat="1" ht="15" customHeight="1" x14ac:dyDescent="0.15">
      <c r="A105" s="222"/>
      <c r="B105" s="223" t="s">
        <v>642</v>
      </c>
      <c r="C105" s="223"/>
      <c r="D105" s="223"/>
      <c r="E105" s="223"/>
      <c r="G105" s="224"/>
      <c r="H105" s="205" t="str">
        <f>IF(DgnCode="KSCE-LSD15","(도로교한계상태설계법 5.7.1.2)","(KDS 24 14 21 : 2021 4.1.1.2)")</f>
        <v>(도로교한계상태설계법 5.7.1.2)</v>
      </c>
      <c r="I105" s="181"/>
      <c r="J105" s="181"/>
      <c r="K105" s="181"/>
      <c r="L105" s="181"/>
      <c r="M105" s="181"/>
      <c r="N105" s="181"/>
      <c r="O105" s="181"/>
      <c r="P105" s="181"/>
      <c r="Q105" s="181"/>
      <c r="R105" s="181"/>
      <c r="S105" s="216"/>
      <c r="T105" s="224"/>
      <c r="U105" s="205"/>
      <c r="V105" s="39"/>
      <c r="W105" s="41"/>
      <c r="X105" s="41"/>
      <c r="Y105" s="40"/>
      <c r="Z105" s="42"/>
      <c r="AA105" s="42"/>
      <c r="AB105" s="42"/>
      <c r="AC105" s="9"/>
      <c r="AD105" s="70" t="s">
        <v>643</v>
      </c>
      <c r="AE105" s="10"/>
      <c r="AF105" s="17"/>
      <c r="AG105" s="17"/>
      <c r="AH105" s="17"/>
      <c r="AI105" s="17"/>
      <c r="AJ105" s="10"/>
      <c r="AK105" s="10"/>
      <c r="AL105" s="10"/>
      <c r="AM105" s="4"/>
      <c r="AN105" s="10"/>
      <c r="AO105" s="10"/>
      <c r="AP105" s="10"/>
      <c r="AQ105" s="10"/>
      <c r="AR105" s="10"/>
      <c r="AS105" s="10"/>
      <c r="AT105" s="10"/>
      <c r="AU105" s="10"/>
      <c r="AV105" s="10"/>
      <c r="AW105" s="10"/>
      <c r="AX105" s="10"/>
      <c r="AY105" s="10"/>
      <c r="AZ105" s="10"/>
      <c r="BA105" s="10"/>
      <c r="BB105" s="10"/>
      <c r="BC105" s="10"/>
      <c r="BD105" s="10"/>
      <c r="BE105" s="10"/>
      <c r="BF105" s="10"/>
      <c r="BG105" s="16"/>
    </row>
    <row r="106" spans="1:59" ht="15" customHeight="1" x14ac:dyDescent="0.15">
      <c r="A106" s="222"/>
      <c r="B106" s="223" t="s">
        <v>314</v>
      </c>
      <c r="C106" s="223"/>
      <c r="D106" s="223"/>
      <c r="E106" s="223"/>
      <c r="G106" s="224"/>
      <c r="H106" s="205" t="str">
        <f>IF(DgnCode="KSCE-LSD15","(도로교한계상태설계법 5.7.1.2)","(KDS 24 14 21 : 2021 4.1.1.2)")</f>
        <v>(도로교한계상태설계법 5.7.1.2)</v>
      </c>
      <c r="I106" s="181"/>
      <c r="J106" s="181"/>
      <c r="K106" s="181"/>
      <c r="L106" s="181"/>
      <c r="M106" s="181"/>
      <c r="N106" s="181"/>
      <c r="O106" s="181"/>
      <c r="P106" s="181"/>
      <c r="Q106" s="181"/>
      <c r="R106" s="181"/>
      <c r="S106" s="216"/>
      <c r="T106" s="224"/>
      <c r="U106" s="205"/>
      <c r="V106" s="39"/>
      <c r="W106" s="41"/>
      <c r="X106" s="41"/>
      <c r="Y106" s="40"/>
      <c r="Z106" s="42"/>
      <c r="AA106" s="42"/>
      <c r="AB106" s="42"/>
      <c r="AD106" s="70" t="s">
        <v>486</v>
      </c>
      <c r="AE106" s="141"/>
      <c r="AM106" s="4"/>
    </row>
    <row r="107" spans="1:59" ht="15" customHeight="1" x14ac:dyDescent="0.15">
      <c r="A107" s="222"/>
      <c r="B107" s="223" t="s">
        <v>315</v>
      </c>
      <c r="C107" s="223"/>
      <c r="D107" s="223"/>
      <c r="E107" s="223"/>
      <c r="G107" s="224"/>
      <c r="H107" s="205" t="str">
        <f>IF(DgnCode="KSCE-LSD15","(도로교한계상태설계법 5.7.1.2)","(KDS 24 14 21 : 2021 4.1.1.2)")</f>
        <v>(도로교한계상태설계법 5.7.1.2)</v>
      </c>
      <c r="I107" s="181"/>
      <c r="J107" s="181"/>
      <c r="K107" s="181"/>
      <c r="L107" s="181"/>
      <c r="M107" s="181"/>
      <c r="N107" s="181"/>
      <c r="O107" s="181"/>
      <c r="P107" s="181"/>
      <c r="Q107" s="181"/>
      <c r="R107" s="181"/>
      <c r="S107" s="216"/>
      <c r="T107" s="224"/>
      <c r="U107" s="205"/>
      <c r="V107" s="39"/>
      <c r="W107" s="41"/>
      <c r="X107" s="41"/>
      <c r="Y107" s="40"/>
      <c r="Z107" s="42"/>
      <c r="AA107" s="42"/>
      <c r="AB107" s="42"/>
      <c r="AD107" s="170" t="s">
        <v>295</v>
      </c>
      <c r="AE107" s="22"/>
      <c r="AF107" s="22"/>
      <c r="AG107" s="22"/>
      <c r="AM107" s="4"/>
    </row>
    <row r="108" spans="1:59" ht="15" customHeight="1" x14ac:dyDescent="0.15">
      <c r="A108" s="222"/>
      <c r="B108" s="89" t="s">
        <v>646</v>
      </c>
      <c r="C108" s="223"/>
      <c r="D108" s="223"/>
      <c r="E108" s="223"/>
      <c r="F108" s="205"/>
      <c r="G108" s="224"/>
      <c r="H108" s="181"/>
      <c r="I108" s="181"/>
      <c r="J108" s="181"/>
      <c r="K108" s="181"/>
      <c r="L108" s="181"/>
      <c r="M108" s="181"/>
      <c r="N108" s="181"/>
      <c r="O108" s="181"/>
      <c r="P108" s="181"/>
      <c r="Q108" s="181"/>
      <c r="R108" s="181"/>
      <c r="S108" s="216"/>
      <c r="T108" s="224"/>
      <c r="U108" s="205"/>
      <c r="V108" s="39"/>
      <c r="W108" s="41"/>
      <c r="X108" s="41"/>
      <c r="Y108" s="40"/>
      <c r="Z108" s="42"/>
      <c r="AA108" s="42"/>
      <c r="AB108" s="42"/>
      <c r="AD108" s="170" t="s">
        <v>647</v>
      </c>
      <c r="AE108" s="22"/>
      <c r="AF108" s="22"/>
      <c r="AG108" s="22"/>
    </row>
    <row r="109" spans="1:59" ht="15" customHeight="1" x14ac:dyDescent="0.15">
      <c r="A109" s="222"/>
      <c r="B109" s="89" t="s">
        <v>662</v>
      </c>
      <c r="C109" s="223"/>
      <c r="D109" s="223"/>
      <c r="E109" s="223"/>
      <c r="F109" s="205"/>
      <c r="G109" s="224"/>
      <c r="H109" s="181"/>
      <c r="I109" s="181"/>
      <c r="J109" s="181"/>
      <c r="K109" s="181"/>
      <c r="L109" s="181"/>
      <c r="M109" s="181"/>
      <c r="N109" s="181"/>
      <c r="O109" s="181"/>
      <c r="P109" s="181"/>
      <c r="Q109" s="181"/>
      <c r="R109" s="181"/>
      <c r="S109" s="216"/>
      <c r="T109" s="224"/>
      <c r="U109" s="205"/>
      <c r="V109" s="39"/>
      <c r="W109" s="41"/>
      <c r="X109" s="41"/>
      <c r="Y109" s="40"/>
      <c r="Z109" s="42"/>
      <c r="AA109" s="42"/>
      <c r="AB109" s="42"/>
      <c r="AD109" s="170" t="s">
        <v>663</v>
      </c>
      <c r="AE109" s="22"/>
      <c r="AF109" s="22"/>
      <c r="AG109" s="22"/>
    </row>
    <row r="110" spans="1:59" s="10" customFormat="1" ht="15" customHeight="1" x14ac:dyDescent="0.15">
      <c r="A110" s="11"/>
      <c r="B110" s="89" t="s">
        <v>220</v>
      </c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4"/>
      <c r="S110" s="24"/>
      <c r="T110" s="24"/>
      <c r="U110" s="24"/>
      <c r="V110" s="24"/>
      <c r="W110" s="24"/>
      <c r="X110" s="24"/>
      <c r="Y110" s="24"/>
      <c r="Z110" s="24"/>
      <c r="AA110" s="24"/>
      <c r="AB110" s="24"/>
      <c r="AD110" s="70" t="s">
        <v>487</v>
      </c>
      <c r="AE110" s="141"/>
      <c r="AF110" s="17"/>
      <c r="AG110" s="17"/>
      <c r="AH110" s="17"/>
      <c r="AI110" s="17"/>
    </row>
    <row r="111" spans="1:59" s="10" customFormat="1" ht="15" customHeight="1" x14ac:dyDescent="0.15">
      <c r="A111" s="11"/>
      <c r="B111" s="89" t="s">
        <v>221</v>
      </c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4"/>
      <c r="S111" s="24"/>
      <c r="T111" s="24"/>
      <c r="U111" s="24"/>
      <c r="V111" s="24"/>
      <c r="W111" s="24"/>
      <c r="X111" s="24"/>
      <c r="Y111" s="24"/>
      <c r="Z111" s="24"/>
      <c r="AA111" s="24"/>
      <c r="AB111" s="24"/>
      <c r="AD111" s="170" t="s">
        <v>296</v>
      </c>
      <c r="AE111" s="17"/>
      <c r="AF111" s="17"/>
      <c r="AG111" s="17"/>
      <c r="AH111" s="17"/>
      <c r="AI111" s="17"/>
    </row>
    <row r="112" spans="1:59" s="10" customFormat="1" ht="15" customHeight="1" x14ac:dyDescent="0.15">
      <c r="A112" s="11"/>
      <c r="B112" s="89" t="s">
        <v>648</v>
      </c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4"/>
      <c r="S112" s="24"/>
      <c r="T112" s="24"/>
      <c r="U112" s="24"/>
      <c r="V112" s="24"/>
      <c r="W112" s="24"/>
      <c r="X112" s="24"/>
      <c r="Y112" s="24"/>
      <c r="Z112" s="24"/>
      <c r="AA112" s="24"/>
      <c r="AB112" s="24"/>
      <c r="AD112" s="170" t="s">
        <v>649</v>
      </c>
      <c r="AE112" s="17"/>
      <c r="AF112" s="17"/>
      <c r="AG112" s="17"/>
      <c r="AH112" s="17"/>
      <c r="AI112" s="17"/>
    </row>
    <row r="113" spans="1:31" ht="15" customHeight="1" x14ac:dyDescent="0.15">
      <c r="A113" s="2"/>
      <c r="B113" s="505" t="s">
        <v>55</v>
      </c>
      <c r="C113" s="521"/>
      <c r="D113" s="505" t="s">
        <v>56</v>
      </c>
      <c r="E113" s="697"/>
      <c r="F113" s="697"/>
      <c r="G113" s="697"/>
      <c r="H113" s="505" t="s">
        <v>57</v>
      </c>
      <c r="I113" s="689"/>
      <c r="J113" s="689"/>
      <c r="K113" s="689"/>
      <c r="L113" s="689"/>
      <c r="M113" s="505" t="s">
        <v>58</v>
      </c>
      <c r="N113" s="505"/>
      <c r="O113" s="505"/>
      <c r="P113" s="505"/>
      <c r="Q113" s="505"/>
      <c r="R113" s="505" t="s">
        <v>59</v>
      </c>
      <c r="S113" s="506"/>
      <c r="T113" s="506"/>
      <c r="U113" s="506"/>
      <c r="V113" s="24"/>
      <c r="W113" s="24"/>
      <c r="X113" s="24"/>
      <c r="Y113" s="24"/>
      <c r="Z113" s="24"/>
      <c r="AA113" s="24"/>
      <c r="AB113" s="24"/>
      <c r="AD113" s="70" t="s">
        <v>298</v>
      </c>
      <c r="AE113" s="141"/>
    </row>
    <row r="114" spans="1:31" ht="15" customHeight="1" x14ac:dyDescent="0.15">
      <c r="B114" s="505"/>
      <c r="C114" s="521"/>
      <c r="D114" s="521"/>
      <c r="E114" s="697"/>
      <c r="F114" s="697"/>
      <c r="G114" s="697"/>
      <c r="H114" s="689"/>
      <c r="I114" s="689"/>
      <c r="J114" s="689"/>
      <c r="K114" s="689"/>
      <c r="L114" s="689"/>
      <c r="M114" s="505"/>
      <c r="N114" s="505"/>
      <c r="O114" s="505"/>
      <c r="P114" s="505"/>
      <c r="Q114" s="505"/>
      <c r="R114" s="506"/>
      <c r="S114" s="506"/>
      <c r="T114" s="506"/>
      <c r="U114" s="506"/>
      <c r="V114" s="24"/>
      <c r="W114" s="24"/>
      <c r="X114" s="24"/>
      <c r="Y114" s="24"/>
      <c r="Z114" s="24"/>
      <c r="AA114" s="24"/>
      <c r="AB114" s="24"/>
      <c r="AD114" s="70">
        <v>1</v>
      </c>
    </row>
    <row r="115" spans="1:31" ht="15" customHeight="1" x14ac:dyDescent="0.15">
      <c r="B115" s="521"/>
      <c r="C115" s="521"/>
      <c r="D115" s="697"/>
      <c r="E115" s="697"/>
      <c r="F115" s="697"/>
      <c r="G115" s="697"/>
      <c r="H115" s="506" t="s">
        <v>60</v>
      </c>
      <c r="I115" s="506"/>
      <c r="J115" s="506"/>
      <c r="K115" s="506"/>
      <c r="L115" s="506"/>
      <c r="M115" s="506" t="s">
        <v>61</v>
      </c>
      <c r="N115" s="506"/>
      <c r="O115" s="506"/>
      <c r="P115" s="506"/>
      <c r="Q115" s="506"/>
      <c r="R115" s="506"/>
      <c r="S115" s="506"/>
      <c r="T115" s="506"/>
      <c r="U115" s="506"/>
      <c r="V115" s="24"/>
      <c r="W115" s="24"/>
      <c r="X115" s="24"/>
      <c r="Y115" s="24"/>
      <c r="Z115" s="24"/>
      <c r="AA115" s="24"/>
      <c r="AB115" s="24"/>
      <c r="AD115" s="70">
        <v>2</v>
      </c>
    </row>
    <row r="116" spans="1:31" ht="15" customHeight="1" x14ac:dyDescent="0.15">
      <c r="B116" s="700">
        <v>1</v>
      </c>
      <c r="C116" s="700"/>
      <c r="D116" s="522"/>
      <c r="E116" s="522"/>
      <c r="F116" s="522"/>
      <c r="G116" s="522"/>
      <c r="H116" s="522"/>
      <c r="I116" s="522"/>
      <c r="J116" s="522"/>
      <c r="K116" s="522"/>
      <c r="L116" s="522"/>
      <c r="M116" s="522"/>
      <c r="N116" s="522"/>
      <c r="O116" s="522"/>
      <c r="P116" s="522"/>
      <c r="Q116" s="522"/>
      <c r="R116" s="510"/>
      <c r="S116" s="511"/>
      <c r="T116" s="511"/>
      <c r="U116" s="511"/>
      <c r="V116" s="24"/>
      <c r="W116" s="24"/>
      <c r="X116" s="24"/>
      <c r="Y116" s="24"/>
      <c r="Z116" s="24"/>
      <c r="AA116" s="24"/>
      <c r="AB116" s="24"/>
      <c r="AD116" s="70">
        <v>3</v>
      </c>
    </row>
    <row r="117" spans="1:31" ht="15" customHeight="1" x14ac:dyDescent="0.15">
      <c r="B117" s="676">
        <v>2</v>
      </c>
      <c r="C117" s="676"/>
      <c r="D117" s="474"/>
      <c r="E117" s="474"/>
      <c r="F117" s="474"/>
      <c r="G117" s="474"/>
      <c r="H117" s="522"/>
      <c r="I117" s="522"/>
      <c r="J117" s="522"/>
      <c r="K117" s="522"/>
      <c r="L117" s="522"/>
      <c r="M117" s="474"/>
      <c r="N117" s="474"/>
      <c r="O117" s="474"/>
      <c r="P117" s="474"/>
      <c r="Q117" s="474"/>
      <c r="R117" s="508"/>
      <c r="S117" s="509"/>
      <c r="T117" s="509"/>
      <c r="U117" s="509"/>
      <c r="V117" s="24"/>
      <c r="W117" s="24"/>
      <c r="X117" s="24"/>
      <c r="Y117" s="24"/>
      <c r="Z117" s="24"/>
      <c r="AA117" s="24"/>
      <c r="AB117" s="24"/>
      <c r="AD117" s="70">
        <v>4</v>
      </c>
    </row>
    <row r="118" spans="1:31" ht="15" customHeight="1" x14ac:dyDescent="0.15">
      <c r="B118" s="676">
        <v>3</v>
      </c>
      <c r="C118" s="676"/>
      <c r="D118" s="474"/>
      <c r="E118" s="474"/>
      <c r="F118" s="474"/>
      <c r="G118" s="474"/>
      <c r="H118" s="522"/>
      <c r="I118" s="522"/>
      <c r="J118" s="522"/>
      <c r="K118" s="522"/>
      <c r="L118" s="522"/>
      <c r="M118" s="474"/>
      <c r="N118" s="474"/>
      <c r="O118" s="474"/>
      <c r="P118" s="474"/>
      <c r="Q118" s="474"/>
      <c r="R118" s="508"/>
      <c r="S118" s="509"/>
      <c r="T118" s="509"/>
      <c r="U118" s="509"/>
      <c r="V118" s="24"/>
      <c r="W118" s="24"/>
      <c r="X118" s="24"/>
      <c r="Y118" s="24"/>
      <c r="Z118" s="24"/>
      <c r="AA118" s="24"/>
      <c r="AB118" s="24"/>
      <c r="AD118" s="70">
        <v>5</v>
      </c>
    </row>
    <row r="119" spans="1:31" ht="15" customHeight="1" x14ac:dyDescent="0.15">
      <c r="B119" s="676">
        <v>4</v>
      </c>
      <c r="C119" s="676"/>
      <c r="D119" s="474"/>
      <c r="E119" s="474"/>
      <c r="F119" s="474"/>
      <c r="G119" s="474"/>
      <c r="H119" s="522"/>
      <c r="I119" s="522"/>
      <c r="J119" s="522"/>
      <c r="K119" s="522"/>
      <c r="L119" s="522"/>
      <c r="M119" s="474"/>
      <c r="N119" s="474"/>
      <c r="O119" s="474"/>
      <c r="P119" s="474"/>
      <c r="Q119" s="474"/>
      <c r="R119" s="508"/>
      <c r="S119" s="509"/>
      <c r="T119" s="509"/>
      <c r="U119" s="509"/>
      <c r="V119" s="24"/>
      <c r="W119" s="24"/>
      <c r="X119" s="24"/>
      <c r="Y119" s="24"/>
      <c r="Z119" s="24"/>
      <c r="AA119" s="24"/>
      <c r="AB119" s="24"/>
      <c r="AD119" s="70">
        <v>6</v>
      </c>
    </row>
    <row r="120" spans="1:31" ht="15" customHeight="1" x14ac:dyDescent="0.15">
      <c r="B120" s="676">
        <v>5</v>
      </c>
      <c r="C120" s="676"/>
      <c r="D120" s="474"/>
      <c r="E120" s="474"/>
      <c r="F120" s="474"/>
      <c r="G120" s="474"/>
      <c r="H120" s="522"/>
      <c r="I120" s="522"/>
      <c r="J120" s="522"/>
      <c r="K120" s="522"/>
      <c r="L120" s="522"/>
      <c r="M120" s="474"/>
      <c r="N120" s="474"/>
      <c r="O120" s="474"/>
      <c r="P120" s="474"/>
      <c r="Q120" s="474"/>
      <c r="R120" s="508"/>
      <c r="S120" s="509"/>
      <c r="T120" s="509"/>
      <c r="U120" s="509"/>
      <c r="V120" s="24"/>
      <c r="W120" s="24"/>
      <c r="X120" s="24"/>
      <c r="Y120" s="24"/>
      <c r="Z120" s="24"/>
      <c r="AA120" s="24"/>
      <c r="AB120" s="24"/>
      <c r="AD120" s="70">
        <v>7</v>
      </c>
    </row>
    <row r="121" spans="1:31" ht="15" customHeight="1" x14ac:dyDescent="0.15">
      <c r="B121" s="701">
        <v>6</v>
      </c>
      <c r="C121" s="701"/>
      <c r="D121" s="678"/>
      <c r="E121" s="678"/>
      <c r="F121" s="678"/>
      <c r="G121" s="678"/>
      <c r="H121" s="678"/>
      <c r="I121" s="678"/>
      <c r="J121" s="678"/>
      <c r="K121" s="678"/>
      <c r="L121" s="678"/>
      <c r="M121" s="678"/>
      <c r="N121" s="678"/>
      <c r="O121" s="678"/>
      <c r="P121" s="678"/>
      <c r="Q121" s="678"/>
      <c r="R121" s="684"/>
      <c r="S121" s="684"/>
      <c r="T121" s="684"/>
      <c r="U121" s="684"/>
      <c r="V121" s="24"/>
      <c r="W121" s="24"/>
      <c r="X121" s="24"/>
      <c r="Y121" s="24"/>
      <c r="Z121" s="24"/>
      <c r="AA121" s="24"/>
      <c r="AB121" s="24"/>
      <c r="AD121" s="70">
        <v>8</v>
      </c>
    </row>
    <row r="122" spans="1:31" ht="15" customHeight="1" x14ac:dyDescent="0.15">
      <c r="B122" s="337" t="s">
        <v>651</v>
      </c>
      <c r="C122" s="338" t="s">
        <v>664</v>
      </c>
      <c r="D122" s="336"/>
      <c r="E122" s="337" t="s">
        <v>665</v>
      </c>
      <c r="F122" s="339" t="s">
        <v>0</v>
      </c>
      <c r="G122" s="683"/>
      <c r="H122" s="683"/>
      <c r="I122" s="683"/>
      <c r="J122" s="683"/>
      <c r="K122" s="683"/>
      <c r="L122" s="339" t="s">
        <v>503</v>
      </c>
      <c r="AD122" s="70" t="s">
        <v>666</v>
      </c>
    </row>
    <row r="124" spans="1:31" ht="15" customHeight="1" x14ac:dyDescent="0.15">
      <c r="B124" s="321" t="s">
        <v>650</v>
      </c>
      <c r="C124" s="321"/>
      <c r="D124" s="321"/>
      <c r="E124" s="321"/>
      <c r="F124" s="321"/>
      <c r="G124" s="321"/>
      <c r="H124" s="321"/>
      <c r="I124" s="321"/>
      <c r="J124" s="321"/>
      <c r="K124" s="321"/>
      <c r="L124" s="321"/>
      <c r="M124" s="321"/>
      <c r="N124" s="321"/>
      <c r="O124" s="321"/>
      <c r="P124" s="321"/>
      <c r="Q124" s="321"/>
      <c r="R124" s="321"/>
      <c r="S124" s="321"/>
      <c r="T124" s="321"/>
      <c r="U124" s="224"/>
      <c r="AD124" s="70" t="s">
        <v>667</v>
      </c>
    </row>
    <row r="125" spans="1:31" ht="15" customHeight="1" x14ac:dyDescent="0.15">
      <c r="B125" s="321" t="s">
        <v>653</v>
      </c>
      <c r="C125" s="321" t="s">
        <v>0</v>
      </c>
      <c r="D125" s="321" t="s">
        <v>654</v>
      </c>
      <c r="E125" s="321"/>
      <c r="F125" s="321"/>
      <c r="G125" s="321"/>
      <c r="H125" s="321" t="s">
        <v>0</v>
      </c>
      <c r="I125" s="679">
        <v>3.2207444025714918E-2</v>
      </c>
      <c r="J125" s="679"/>
      <c r="K125" s="679"/>
      <c r="L125" s="679"/>
      <c r="M125" s="321"/>
      <c r="N125" s="321"/>
      <c r="O125" s="321"/>
      <c r="P125" s="321"/>
      <c r="Q125" s="321"/>
      <c r="R125" s="321"/>
      <c r="S125" s="321"/>
      <c r="T125" s="321"/>
      <c r="U125" s="224"/>
      <c r="AD125" s="70">
        <v>1</v>
      </c>
    </row>
    <row r="126" spans="1:31" ht="15" customHeight="1" x14ac:dyDescent="0.15">
      <c r="B126" s="321" t="s">
        <v>655</v>
      </c>
      <c r="C126" s="321" t="s">
        <v>0</v>
      </c>
      <c r="D126" s="317" t="s">
        <v>656</v>
      </c>
      <c r="E126" s="317"/>
      <c r="F126" s="321"/>
      <c r="G126" s="317"/>
      <c r="H126" s="321" t="s">
        <v>0</v>
      </c>
      <c r="I126" s="680">
        <v>1.8E-3</v>
      </c>
      <c r="J126" s="680"/>
      <c r="K126" s="680"/>
      <c r="L126" s="680"/>
      <c r="M126" s="321"/>
      <c r="N126" s="321"/>
      <c r="O126" s="321"/>
      <c r="P126" s="321"/>
      <c r="Q126" s="321"/>
      <c r="R126" s="321"/>
      <c r="S126" s="321"/>
      <c r="T126" s="321"/>
      <c r="U126" s="224"/>
      <c r="AD126" s="70">
        <v>2</v>
      </c>
    </row>
    <row r="127" spans="1:31" ht="15" customHeight="1" x14ac:dyDescent="0.15">
      <c r="B127" s="312" t="s">
        <v>651</v>
      </c>
      <c r="C127" s="321" t="s">
        <v>653</v>
      </c>
      <c r="D127" s="320" t="str">
        <f>IF(I125&gt;I126,"&gt;","≤")</f>
        <v>&gt;</v>
      </c>
      <c r="E127" s="321" t="s">
        <v>655</v>
      </c>
      <c r="F127" s="321"/>
      <c r="G127" s="320"/>
      <c r="H127" s="320"/>
      <c r="I127" s="321"/>
      <c r="J127" s="328"/>
      <c r="K127" s="328"/>
      <c r="L127" s="328"/>
      <c r="M127" s="321"/>
      <c r="N127" s="321"/>
      <c r="O127" s="321"/>
      <c r="P127" s="321"/>
      <c r="Q127" s="321"/>
      <c r="R127" s="321"/>
      <c r="S127" s="329"/>
      <c r="T127" s="330" t="s">
        <v>652</v>
      </c>
      <c r="U127" s="224"/>
      <c r="AD127" s="70">
        <v>3</v>
      </c>
    </row>
    <row r="128" spans="1:31" ht="15" customHeight="1" x14ac:dyDescent="0.15">
      <c r="B128" s="321"/>
      <c r="C128" s="321"/>
      <c r="D128" s="321"/>
      <c r="E128" s="320"/>
      <c r="F128" s="321"/>
      <c r="G128" s="320"/>
      <c r="H128" s="320"/>
      <c r="I128" s="321"/>
      <c r="J128" s="328"/>
      <c r="K128" s="328"/>
      <c r="L128" s="328"/>
      <c r="M128" s="321"/>
      <c r="N128" s="321"/>
      <c r="O128" s="321"/>
      <c r="P128" s="321"/>
      <c r="Q128" s="321"/>
      <c r="R128" s="321"/>
      <c r="S128" s="329"/>
      <c r="T128" s="330"/>
      <c r="U128" s="224"/>
      <c r="AD128" s="70">
        <v>4</v>
      </c>
    </row>
    <row r="129" spans="2:39" ht="15" customHeight="1" x14ac:dyDescent="0.15">
      <c r="B129" s="321"/>
      <c r="C129" s="324" t="s">
        <v>556</v>
      </c>
      <c r="D129" s="320"/>
      <c r="E129" s="324" t="s">
        <v>657</v>
      </c>
      <c r="F129" s="325" t="s">
        <v>0</v>
      </c>
      <c r="G129" s="327" t="s">
        <v>561</v>
      </c>
      <c r="H129" s="327"/>
      <c r="I129" s="327"/>
      <c r="J129" s="326"/>
      <c r="K129" s="326"/>
      <c r="L129" s="326"/>
      <c r="N129" s="398" t="str">
        <f>IF(DgnCode="KSCE-LSD15","(도로교한계상태설계법 표 5.3.3)","(KDS 24 14 21 : 2021 표 3.1-3)")</f>
        <v>(도로교한계상태설계법 표 5.3.3)</v>
      </c>
      <c r="O129" s="331"/>
      <c r="P129" s="331"/>
      <c r="Q129" s="331"/>
      <c r="R129" s="331"/>
      <c r="S129" s="331"/>
      <c r="T129" s="329"/>
      <c r="U129" s="224"/>
      <c r="AD129" s="70">
        <v>5</v>
      </c>
      <c r="AM129" s="4"/>
    </row>
    <row r="130" spans="2:39" ht="15" customHeight="1" x14ac:dyDescent="0.15">
      <c r="B130" s="321"/>
      <c r="C130" s="324"/>
      <c r="D130" s="320"/>
      <c r="E130" s="331"/>
      <c r="F130" s="499" t="s">
        <v>0</v>
      </c>
      <c r="G130" s="500">
        <v>3.3E-3</v>
      </c>
      <c r="H130" s="500"/>
      <c r="I130" s="500"/>
      <c r="J130" s="501" t="s">
        <v>553</v>
      </c>
      <c r="K130" s="501" t="s">
        <v>551</v>
      </c>
      <c r="L130" s="681" t="s">
        <v>658</v>
      </c>
      <c r="M130" s="681"/>
      <c r="N130" s="681"/>
      <c r="O130" s="501" t="s">
        <v>562</v>
      </c>
      <c r="P130" s="500" t="s">
        <v>563</v>
      </c>
      <c r="Q130" s="500">
        <v>3.3E-3</v>
      </c>
      <c r="R130" s="500"/>
      <c r="S130" s="500"/>
      <c r="T130" s="332"/>
      <c r="U130" s="224"/>
      <c r="AD130" s="70">
        <v>6</v>
      </c>
    </row>
    <row r="131" spans="2:39" ht="15" customHeight="1" x14ac:dyDescent="0.15">
      <c r="B131" s="321"/>
      <c r="C131" s="321"/>
      <c r="D131" s="320"/>
      <c r="E131" s="331"/>
      <c r="F131" s="499"/>
      <c r="G131" s="500"/>
      <c r="H131" s="500"/>
      <c r="I131" s="500"/>
      <c r="J131" s="501"/>
      <c r="K131" s="501"/>
      <c r="L131" s="682">
        <v>100000</v>
      </c>
      <c r="M131" s="682"/>
      <c r="N131" s="682"/>
      <c r="O131" s="501"/>
      <c r="P131" s="500"/>
      <c r="Q131" s="500"/>
      <c r="R131" s="500"/>
      <c r="S131" s="500"/>
      <c r="T131" s="332"/>
      <c r="U131" s="224"/>
      <c r="AD131" s="70">
        <v>7</v>
      </c>
    </row>
    <row r="132" spans="2:39" ht="15" customHeight="1" x14ac:dyDescent="0.15">
      <c r="B132" s="321"/>
      <c r="C132" s="321"/>
      <c r="D132" s="320"/>
      <c r="E132" s="331"/>
      <c r="F132" s="323" t="s">
        <v>0</v>
      </c>
      <c r="G132" s="500">
        <v>3.3E-3</v>
      </c>
      <c r="H132" s="500"/>
      <c r="I132" s="500"/>
      <c r="J132" s="322"/>
      <c r="K132" s="322"/>
      <c r="L132" s="333"/>
      <c r="M132" s="333"/>
      <c r="N132" s="333"/>
      <c r="O132" s="322"/>
      <c r="P132" s="334"/>
      <c r="Q132" s="334"/>
      <c r="R132" s="334"/>
      <c r="S132" s="334"/>
      <c r="T132" s="332"/>
      <c r="U132" s="224"/>
      <c r="AD132" s="70">
        <v>8</v>
      </c>
    </row>
    <row r="135" spans="2:39" ht="15" customHeight="1" x14ac:dyDescent="0.15">
      <c r="B135" s="89" t="s">
        <v>670</v>
      </c>
      <c r="H135" s="136" t="str">
        <f>IF(DgnCode="KSCE-LSD15","(도로교한계상태설계법 5.5.1.6.(2))","(KDS 24 14 21 : 2021 3.1.2.5.(2)")</f>
        <v>(도로교한계상태설계법 5.5.1.6.(2))</v>
      </c>
      <c r="AD135" s="70" t="s">
        <v>672</v>
      </c>
      <c r="AM135" s="4"/>
    </row>
    <row r="136" spans="2:39" ht="15" customHeight="1" x14ac:dyDescent="0.15">
      <c r="B136" s="89" t="s">
        <v>671</v>
      </c>
      <c r="H136" s="136" t="str">
        <f>IF(DgnCode="KSCE-LSD15","(도로교한계상태설계법 5.5.1.6.(2))","(KDS 24 14 21 : 2021 3.1.2.5.(2)")</f>
        <v>(도로교한계상태설계법 5.5.1.6.(2))</v>
      </c>
      <c r="AD136" s="70" t="s">
        <v>673</v>
      </c>
      <c r="AM136" s="4"/>
    </row>
    <row r="137" spans="2:39" ht="15" customHeight="1" x14ac:dyDescent="0.15">
      <c r="B137" s="24" t="s">
        <v>76</v>
      </c>
      <c r="C137" s="24"/>
      <c r="D137" s="24"/>
      <c r="E137" s="24"/>
      <c r="H137" s="136" t="str">
        <f>IF(DgnCode="KSCE-LSD15","(도로교한계상태설계법 5.5.1.6.(2))","(KDS 24 14 21 : 2021 3.1.2.5.(2)")</f>
        <v>(도로교한계상태설계법 5.5.1.6.(2))</v>
      </c>
      <c r="I137" s="49"/>
      <c r="J137" s="49"/>
      <c r="K137" s="49"/>
      <c r="L137" s="49"/>
      <c r="M137" s="49"/>
      <c r="N137" s="49"/>
      <c r="O137" s="49"/>
      <c r="P137" s="49"/>
      <c r="Q137" s="49"/>
      <c r="R137" s="50"/>
      <c r="T137" s="50"/>
      <c r="U137" s="50"/>
      <c r="V137" s="24"/>
      <c r="W137" s="24"/>
      <c r="X137" s="24"/>
      <c r="Y137" s="24"/>
      <c r="Z137" s="24"/>
      <c r="AA137" s="24"/>
      <c r="AB137" s="24"/>
      <c r="AD137" s="70" t="s">
        <v>488</v>
      </c>
      <c r="AE137" s="137"/>
      <c r="AM137" s="4"/>
    </row>
    <row r="138" spans="2:39" ht="15" customHeight="1" x14ac:dyDescent="0.15">
      <c r="B138" s="89" t="s">
        <v>222</v>
      </c>
      <c r="C138" s="24"/>
      <c r="D138" s="24"/>
      <c r="E138" s="24"/>
      <c r="H138" s="136" t="str">
        <f>IF(DgnCode="KSCE-LSD15","(도로교한계상태설계법 5.5.1.6.(2))","(KDS 24 14 21 : 2021 3.1.2.5.(2)")</f>
        <v>(도로교한계상태설계법 5.5.1.6.(2))</v>
      </c>
      <c r="I138" s="49"/>
      <c r="J138" s="49"/>
      <c r="K138" s="49"/>
      <c r="L138" s="49"/>
      <c r="M138" s="49"/>
      <c r="N138" s="49"/>
      <c r="O138" s="49"/>
      <c r="P138" s="49"/>
      <c r="Q138" s="49"/>
      <c r="R138" s="50"/>
      <c r="T138" s="50"/>
      <c r="U138" s="50"/>
      <c r="V138" s="24"/>
      <c r="W138" s="24"/>
      <c r="X138" s="24"/>
      <c r="Y138" s="24"/>
      <c r="Z138" s="24"/>
      <c r="AA138" s="24"/>
      <c r="AB138" s="24"/>
      <c r="AD138" s="170" t="s">
        <v>489</v>
      </c>
      <c r="AE138" s="17"/>
      <c r="AM138" s="4"/>
    </row>
    <row r="139" spans="2:39" ht="15" customHeight="1" x14ac:dyDescent="0.15">
      <c r="B139" s="24"/>
      <c r="C139" s="24"/>
      <c r="D139" s="24"/>
      <c r="E139" s="24"/>
      <c r="F139" s="49"/>
      <c r="G139" s="49"/>
      <c r="H139" s="49"/>
      <c r="I139" s="49"/>
      <c r="J139" s="49"/>
      <c r="K139" s="49"/>
      <c r="L139" s="49"/>
      <c r="M139" s="49"/>
      <c r="N139" s="49"/>
      <c r="O139" s="49"/>
      <c r="P139" s="49"/>
      <c r="Q139" s="49"/>
      <c r="R139" s="50"/>
      <c r="S139" s="50"/>
      <c r="T139" s="50"/>
      <c r="U139" s="50"/>
      <c r="V139" s="24"/>
      <c r="W139" s="24"/>
      <c r="X139" s="24"/>
      <c r="Y139" s="24"/>
      <c r="Z139" s="24"/>
      <c r="AA139" s="24"/>
      <c r="AB139" s="24"/>
      <c r="AD139" s="70" t="s">
        <v>65</v>
      </c>
      <c r="AE139" s="137"/>
    </row>
    <row r="140" spans="2:39" ht="15" customHeight="1" x14ac:dyDescent="0.15">
      <c r="B140" s="24"/>
      <c r="C140" s="24"/>
      <c r="D140" s="24"/>
      <c r="E140" s="24"/>
      <c r="F140" s="49"/>
      <c r="G140" s="49"/>
      <c r="H140" s="49"/>
      <c r="I140" s="49"/>
      <c r="J140" s="49"/>
      <c r="K140" s="49"/>
      <c r="L140" s="49"/>
      <c r="M140" s="49"/>
      <c r="N140" s="49"/>
      <c r="O140" s="49"/>
      <c r="P140" s="49"/>
      <c r="Q140" s="49"/>
      <c r="R140" s="50"/>
      <c r="S140" s="50"/>
      <c r="T140" s="50"/>
      <c r="U140" s="50"/>
      <c r="V140" s="24"/>
      <c r="W140" s="24"/>
      <c r="X140" s="24"/>
      <c r="Y140" s="24"/>
      <c r="Z140" s="24"/>
      <c r="AA140" s="24"/>
      <c r="AB140" s="24"/>
      <c r="AD140" s="70">
        <v>1</v>
      </c>
      <c r="AE140" s="12"/>
    </row>
    <row r="141" spans="2:39" ht="15" customHeight="1" x14ac:dyDescent="0.15">
      <c r="B141" s="24"/>
      <c r="C141" s="24"/>
      <c r="D141" s="24"/>
      <c r="E141" s="24"/>
      <c r="F141" s="49"/>
      <c r="G141" s="49"/>
      <c r="H141" s="49"/>
      <c r="I141" s="49"/>
      <c r="J141" s="49"/>
      <c r="K141" s="49"/>
      <c r="L141" s="49"/>
      <c r="M141" s="49"/>
      <c r="N141" s="49"/>
      <c r="O141" s="49"/>
      <c r="P141" s="49"/>
      <c r="Q141" s="49"/>
      <c r="R141" s="50"/>
      <c r="S141" s="50"/>
      <c r="T141" s="50"/>
      <c r="U141" s="50"/>
      <c r="V141" s="24"/>
      <c r="W141" s="24"/>
      <c r="X141" s="24"/>
      <c r="Y141" s="24"/>
      <c r="Z141" s="24"/>
      <c r="AA141" s="24"/>
      <c r="AB141" s="24"/>
      <c r="AD141" s="70">
        <v>2</v>
      </c>
      <c r="AE141" s="12"/>
    </row>
    <row r="142" spans="2:39" ht="15" customHeight="1" x14ac:dyDescent="0.15">
      <c r="B142" s="24"/>
      <c r="C142" s="24"/>
      <c r="D142" s="24"/>
      <c r="E142" s="24"/>
      <c r="F142" s="49"/>
      <c r="G142" s="49"/>
      <c r="H142" s="49"/>
      <c r="I142" s="49"/>
      <c r="J142" s="49"/>
      <c r="K142" s="49"/>
      <c r="L142" s="49"/>
      <c r="M142" s="49"/>
      <c r="N142" s="49"/>
      <c r="O142" s="49"/>
      <c r="P142" s="49"/>
      <c r="Q142" s="49"/>
      <c r="R142" s="50"/>
      <c r="S142" s="50"/>
      <c r="T142" s="50"/>
      <c r="U142" s="50"/>
      <c r="V142" s="24"/>
      <c r="W142" s="24"/>
      <c r="X142" s="24"/>
      <c r="Y142" s="24"/>
      <c r="Z142" s="24"/>
      <c r="AA142" s="24"/>
      <c r="AB142" s="24"/>
      <c r="AD142" s="70">
        <v>3</v>
      </c>
      <c r="AE142" s="12"/>
    </row>
    <row r="143" spans="2:39" ht="15" customHeight="1" x14ac:dyDescent="0.15">
      <c r="B143" s="24"/>
      <c r="C143" s="24"/>
      <c r="D143" s="24"/>
      <c r="E143" s="24"/>
      <c r="F143" s="49"/>
      <c r="G143" s="49"/>
      <c r="H143" s="49"/>
      <c r="I143" s="49"/>
      <c r="J143" s="49"/>
      <c r="K143" s="49"/>
      <c r="L143" s="49"/>
      <c r="M143" s="49"/>
      <c r="N143" s="49"/>
      <c r="O143" s="49"/>
      <c r="P143" s="49"/>
      <c r="Q143" s="49"/>
      <c r="R143" s="50"/>
      <c r="S143" s="50"/>
      <c r="T143" s="50"/>
      <c r="U143" s="50"/>
      <c r="V143" s="24"/>
      <c r="W143" s="24"/>
      <c r="X143" s="24"/>
      <c r="Y143" s="24"/>
      <c r="Z143" s="24"/>
      <c r="AA143" s="24"/>
      <c r="AB143" s="24"/>
      <c r="AD143" s="70">
        <v>4</v>
      </c>
      <c r="AE143" s="12"/>
    </row>
    <row r="144" spans="2:39" ht="15" customHeight="1" x14ac:dyDescent="0.15">
      <c r="B144" s="24"/>
      <c r="C144" s="24"/>
      <c r="D144" s="24"/>
      <c r="E144" s="24"/>
      <c r="F144" s="49"/>
      <c r="G144" s="49"/>
      <c r="H144" s="49"/>
      <c r="I144" s="49"/>
      <c r="J144" s="49"/>
      <c r="K144" s="49"/>
      <c r="L144" s="49"/>
      <c r="M144" s="49"/>
      <c r="N144" s="49"/>
      <c r="O144" s="49"/>
      <c r="P144" s="49"/>
      <c r="Q144" s="49"/>
      <c r="R144" s="50"/>
      <c r="S144" s="50"/>
      <c r="T144" s="50"/>
      <c r="U144" s="50"/>
      <c r="V144" s="24"/>
      <c r="W144" s="24"/>
      <c r="X144" s="24"/>
      <c r="Y144" s="24"/>
      <c r="Z144" s="24"/>
      <c r="AA144" s="24"/>
      <c r="AB144" s="24"/>
      <c r="AD144" s="70">
        <v>5</v>
      </c>
      <c r="AE144" s="12"/>
    </row>
    <row r="145" spans="1:31" ht="15" customHeight="1" x14ac:dyDescent="0.15">
      <c r="B145" s="24"/>
      <c r="C145" s="24"/>
      <c r="D145" s="24"/>
      <c r="E145" s="24"/>
      <c r="F145" s="49"/>
      <c r="G145" s="49"/>
      <c r="H145" s="49"/>
      <c r="I145" s="49"/>
      <c r="J145" s="49"/>
      <c r="K145" s="49"/>
      <c r="L145" s="49"/>
      <c r="M145" s="49"/>
      <c r="N145" s="49"/>
      <c r="O145" s="49"/>
      <c r="P145" s="49"/>
      <c r="Q145" s="49"/>
      <c r="R145" s="50"/>
      <c r="S145" s="50"/>
      <c r="T145" s="50"/>
      <c r="U145" s="50"/>
      <c r="V145" s="24"/>
      <c r="W145" s="24"/>
      <c r="X145" s="24"/>
      <c r="Y145" s="24"/>
      <c r="Z145" s="24"/>
      <c r="AA145" s="24"/>
      <c r="AB145" s="24"/>
      <c r="AD145" s="70">
        <v>6</v>
      </c>
      <c r="AE145" s="12"/>
    </row>
    <row r="146" spans="1:31" ht="15" customHeight="1" x14ac:dyDescent="0.15">
      <c r="B146" s="24"/>
      <c r="C146" s="24"/>
      <c r="D146" s="24"/>
      <c r="E146" s="24"/>
      <c r="F146" s="49"/>
      <c r="G146" s="49"/>
      <c r="H146" s="49"/>
      <c r="I146" s="49"/>
      <c r="J146" s="49"/>
      <c r="K146" s="49"/>
      <c r="L146" s="49"/>
      <c r="M146" s="49"/>
      <c r="N146" s="49"/>
      <c r="O146" s="49"/>
      <c r="P146" s="49"/>
      <c r="Q146" s="49"/>
      <c r="R146" s="50"/>
      <c r="S146" s="50"/>
      <c r="T146" s="50"/>
      <c r="U146" s="50"/>
      <c r="V146" s="24"/>
      <c r="W146" s="24"/>
      <c r="X146" s="24"/>
      <c r="Y146" s="24"/>
      <c r="Z146" s="24"/>
      <c r="AA146" s="24"/>
      <c r="AB146" s="24"/>
      <c r="AD146" s="70">
        <v>7</v>
      </c>
      <c r="AE146" s="12"/>
    </row>
    <row r="147" spans="1:31" ht="15" customHeight="1" x14ac:dyDescent="0.15">
      <c r="A147" s="224"/>
      <c r="B147" s="196" t="s">
        <v>77</v>
      </c>
      <c r="C147" s="225" t="s">
        <v>0</v>
      </c>
      <c r="D147" s="196" t="s">
        <v>78</v>
      </c>
      <c r="E147" s="198"/>
      <c r="F147" s="196"/>
      <c r="G147" s="196"/>
      <c r="H147" s="225" t="s">
        <v>0</v>
      </c>
      <c r="I147" s="485"/>
      <c r="J147" s="485"/>
      <c r="K147" s="485"/>
      <c r="L147" s="485"/>
      <c r="M147" s="226" t="s">
        <v>2</v>
      </c>
      <c r="N147" s="224"/>
      <c r="O147" s="226"/>
      <c r="P147" s="226"/>
      <c r="Q147" s="226"/>
      <c r="R147" s="226"/>
      <c r="S147" s="226"/>
      <c r="T147" s="226"/>
      <c r="U147" s="226"/>
      <c r="V147" s="226"/>
      <c r="W147" s="44"/>
      <c r="X147" s="44"/>
      <c r="Y147" s="44"/>
      <c r="Z147" s="44"/>
      <c r="AA147" s="44"/>
      <c r="AB147" s="24"/>
      <c r="AD147" s="70" t="s">
        <v>602</v>
      </c>
      <c r="AE147" s="137"/>
    </row>
    <row r="148" spans="1:31" ht="15" customHeight="1" x14ac:dyDescent="0.15">
      <c r="A148" s="224"/>
      <c r="B148" s="196" t="s">
        <v>79</v>
      </c>
      <c r="C148" s="225" t="s">
        <v>0</v>
      </c>
      <c r="D148" s="196" t="s">
        <v>80</v>
      </c>
      <c r="E148" s="198"/>
      <c r="F148" s="196"/>
      <c r="G148" s="196"/>
      <c r="H148" s="225" t="s">
        <v>0</v>
      </c>
      <c r="I148" s="485"/>
      <c r="J148" s="485"/>
      <c r="K148" s="485"/>
      <c r="L148" s="485"/>
      <c r="M148" s="226" t="s">
        <v>2</v>
      </c>
      <c r="N148" s="224"/>
      <c r="O148" s="226"/>
      <c r="P148" s="226"/>
      <c r="Q148" s="226"/>
      <c r="R148" s="226"/>
      <c r="S148" s="226"/>
      <c r="T148" s="226"/>
      <c r="U148" s="226"/>
      <c r="V148" s="226"/>
      <c r="W148" s="44"/>
      <c r="X148" s="44"/>
      <c r="Y148" s="44"/>
      <c r="Z148" s="44"/>
      <c r="AA148" s="44"/>
      <c r="AB148" s="24"/>
      <c r="AD148" s="70">
        <v>1</v>
      </c>
      <c r="AE148" s="12"/>
    </row>
    <row r="149" spans="1:31" ht="15" customHeight="1" x14ac:dyDescent="0.15">
      <c r="A149" s="224"/>
      <c r="B149" s="196" t="s">
        <v>598</v>
      </c>
      <c r="C149" s="197" t="s">
        <v>0</v>
      </c>
      <c r="D149" s="196" t="s">
        <v>599</v>
      </c>
      <c r="E149" s="198"/>
      <c r="F149" s="196"/>
      <c r="G149" s="196"/>
      <c r="H149" s="225" t="s">
        <v>0</v>
      </c>
      <c r="I149" s="485"/>
      <c r="J149" s="485"/>
      <c r="K149" s="485"/>
      <c r="L149" s="485"/>
      <c r="M149" s="227" t="s">
        <v>66</v>
      </c>
      <c r="N149" s="224"/>
      <c r="O149" s="226"/>
      <c r="P149" s="226"/>
      <c r="Q149" s="226"/>
      <c r="R149" s="226"/>
      <c r="S149" s="226"/>
      <c r="T149" s="226"/>
      <c r="U149" s="226"/>
      <c r="V149" s="226"/>
      <c r="W149" s="44"/>
      <c r="X149" s="44"/>
      <c r="Y149" s="44"/>
      <c r="Z149" s="44"/>
      <c r="AA149" s="44"/>
      <c r="AB149" s="24"/>
      <c r="AD149" s="70">
        <v>2</v>
      </c>
      <c r="AE149" s="12"/>
    </row>
    <row r="150" spans="1:31" ht="15" customHeight="1" x14ac:dyDescent="0.15">
      <c r="A150" s="224"/>
      <c r="B150" s="196" t="s">
        <v>600</v>
      </c>
      <c r="C150" s="197" t="s">
        <v>0</v>
      </c>
      <c r="D150" s="196" t="s">
        <v>601</v>
      </c>
      <c r="E150" s="198"/>
      <c r="F150" s="196"/>
      <c r="G150" s="196"/>
      <c r="H150" s="225" t="s">
        <v>0</v>
      </c>
      <c r="I150" s="485"/>
      <c r="J150" s="485"/>
      <c r="K150" s="485"/>
      <c r="L150" s="485"/>
      <c r="M150" s="227" t="s">
        <v>316</v>
      </c>
      <c r="N150" s="224"/>
      <c r="O150" s="225" t="str">
        <f>IF(ABS(I150)&gt;=ABS(R150),"≥","&lt;")</f>
        <v>≥</v>
      </c>
      <c r="P150" s="228" t="s">
        <v>317</v>
      </c>
      <c r="Q150" s="225" t="s">
        <v>0</v>
      </c>
      <c r="R150" s="685">
        <v>0</v>
      </c>
      <c r="S150" s="686"/>
      <c r="T150" s="686"/>
      <c r="U150" s="686"/>
      <c r="V150" s="227" t="s">
        <v>316</v>
      </c>
      <c r="W150" s="44"/>
      <c r="Z150" s="497" t="str">
        <f>IF(ABS(I150)&gt;=ABS(R150),"...... OK","...... NG")</f>
        <v>...... OK</v>
      </c>
      <c r="AA150" s="498"/>
      <c r="AB150" s="498"/>
      <c r="AD150" s="70">
        <v>3</v>
      </c>
      <c r="AE150" s="12"/>
    </row>
    <row r="151" spans="1:31" ht="15" customHeight="1" x14ac:dyDescent="0.15">
      <c r="A151" s="224"/>
      <c r="B151" s="226" t="s">
        <v>8</v>
      </c>
      <c r="C151" s="227"/>
      <c r="D151" s="225"/>
      <c r="E151" s="229" t="s">
        <v>82</v>
      </c>
      <c r="F151" s="225" t="s">
        <v>0</v>
      </c>
      <c r="G151" s="487">
        <v>0</v>
      </c>
      <c r="H151" s="487"/>
      <c r="I151" s="487"/>
      <c r="J151" s="55"/>
      <c r="K151" s="227"/>
      <c r="L151" s="226"/>
      <c r="M151" s="225"/>
      <c r="N151" s="55"/>
      <c r="O151" s="55"/>
      <c r="P151" s="226"/>
      <c r="Q151" s="227"/>
      <c r="R151" s="224"/>
      <c r="S151" s="224"/>
      <c r="T151" s="224"/>
      <c r="U151" s="224"/>
      <c r="V151" s="224"/>
      <c r="AD151" s="70">
        <v>4</v>
      </c>
      <c r="AE151" s="12"/>
    </row>
    <row r="152" spans="1:31" ht="15" customHeight="1" x14ac:dyDescent="0.15">
      <c r="A152" s="224"/>
      <c r="B152" s="226"/>
      <c r="C152" s="227"/>
      <c r="D152" s="225"/>
      <c r="E152" s="227" t="s">
        <v>83</v>
      </c>
      <c r="F152" s="225" t="s">
        <v>0</v>
      </c>
      <c r="G152" s="487">
        <v>0</v>
      </c>
      <c r="H152" s="487"/>
      <c r="I152" s="487"/>
      <c r="J152" s="55"/>
      <c r="K152" s="227"/>
      <c r="L152" s="226"/>
      <c r="M152" s="226"/>
      <c r="N152" s="55"/>
      <c r="O152" s="55"/>
      <c r="P152" s="226"/>
      <c r="Q152" s="227"/>
      <c r="R152" s="226"/>
      <c r="S152" s="226"/>
      <c r="T152" s="226"/>
      <c r="U152" s="226"/>
      <c r="V152" s="230"/>
      <c r="W152" s="44"/>
      <c r="X152" s="44"/>
      <c r="Y152" s="44"/>
      <c r="Z152" s="44"/>
      <c r="AA152" s="53"/>
      <c r="AB152" s="24"/>
      <c r="AD152" s="70">
        <v>5</v>
      </c>
      <c r="AE152" s="12"/>
    </row>
    <row r="153" spans="1:31" ht="15" customHeight="1" x14ac:dyDescent="0.15">
      <c r="B153" s="54"/>
      <c r="C153" s="53"/>
      <c r="D153" s="52"/>
      <c r="E153" s="51" t="s">
        <v>79</v>
      </c>
      <c r="F153" s="46" t="s">
        <v>84</v>
      </c>
      <c r="G153" s="54" t="s">
        <v>85</v>
      </c>
      <c r="H153" s="54"/>
      <c r="I153" s="54"/>
      <c r="J153" s="54"/>
      <c r="K153" s="54"/>
      <c r="L153" s="52"/>
      <c r="M153" s="57"/>
      <c r="N153" s="43"/>
      <c r="O153" s="43"/>
      <c r="P153" s="43"/>
      <c r="Q153" s="53"/>
      <c r="R153" s="44"/>
      <c r="S153" s="44"/>
      <c r="T153" s="44"/>
      <c r="U153" s="44"/>
      <c r="V153" s="56"/>
      <c r="W153" s="44"/>
      <c r="X153" s="44"/>
      <c r="Y153" s="44"/>
      <c r="Z153" s="44"/>
      <c r="AA153" s="53"/>
      <c r="AB153" s="24"/>
      <c r="AD153" s="70">
        <v>6</v>
      </c>
      <c r="AE153" s="12"/>
    </row>
    <row r="154" spans="1:31" ht="15" customHeight="1" x14ac:dyDescent="0.15">
      <c r="B154" s="44"/>
      <c r="C154" s="54"/>
      <c r="D154" s="54"/>
      <c r="E154" s="51" t="s">
        <v>81</v>
      </c>
      <c r="F154" s="46" t="s">
        <v>84</v>
      </c>
      <c r="G154" s="54" t="s">
        <v>86</v>
      </c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  <c r="AB154" s="24"/>
      <c r="AD154" s="70">
        <v>7</v>
      </c>
      <c r="AE154" s="12"/>
    </row>
    <row r="157" spans="1:31" ht="15" customHeight="1" x14ac:dyDescent="0.15">
      <c r="B157" s="89" t="s">
        <v>725</v>
      </c>
      <c r="AD157" s="70" t="s">
        <v>741</v>
      </c>
    </row>
    <row r="158" spans="1:31" ht="15" customHeight="1" x14ac:dyDescent="0.15">
      <c r="B158" s="89" t="s">
        <v>740</v>
      </c>
      <c r="AD158" s="70" t="s">
        <v>742</v>
      </c>
    </row>
    <row r="159" spans="1:31" ht="15" customHeight="1" x14ac:dyDescent="0.15">
      <c r="B159" s="365" t="s">
        <v>726</v>
      </c>
      <c r="C159" s="365"/>
      <c r="D159" s="365"/>
      <c r="E159" s="365"/>
      <c r="F159" s="370" t="s">
        <v>727</v>
      </c>
      <c r="G159" s="365"/>
      <c r="H159" s="372"/>
      <c r="I159" s="369"/>
      <c r="J159" s="369"/>
      <c r="K159" s="369"/>
      <c r="L159" s="369"/>
      <c r="M159" s="365"/>
      <c r="N159" s="369"/>
      <c r="O159" s="372"/>
      <c r="P159" s="372"/>
      <c r="Q159" s="372"/>
      <c r="R159" s="369"/>
      <c r="S159" s="369"/>
      <c r="T159" s="369"/>
      <c r="U159" s="365"/>
      <c r="V159" s="365"/>
      <c r="W159" s="365"/>
      <c r="X159" s="365"/>
      <c r="Y159" s="363"/>
      <c r="Z159" s="363"/>
      <c r="AA159" s="363"/>
      <c r="AB159" s="364"/>
      <c r="AD159" s="70" t="s">
        <v>743</v>
      </c>
    </row>
    <row r="160" spans="1:31" ht="15" customHeight="1" x14ac:dyDescent="0.15">
      <c r="B160" s="383"/>
      <c r="C160" s="383"/>
      <c r="D160" s="383"/>
      <c r="E160" s="693" t="s">
        <v>738</v>
      </c>
      <c r="F160" s="693"/>
      <c r="G160" s="694" t="s">
        <v>728</v>
      </c>
      <c r="H160" s="694"/>
      <c r="I160" s="694"/>
      <c r="J160" s="694"/>
      <c r="K160" s="694"/>
      <c r="L160" s="694"/>
      <c r="M160" s="694"/>
      <c r="N160" s="694"/>
      <c r="O160" s="694"/>
      <c r="P160" s="380" t="s">
        <v>5</v>
      </c>
      <c r="Q160" s="702">
        <v>2026.8000000000002</v>
      </c>
      <c r="R160" s="702"/>
      <c r="S160" s="702"/>
      <c r="T160" s="702"/>
      <c r="U160" s="702"/>
      <c r="V160" s="364"/>
      <c r="W160" s="364"/>
      <c r="X160" s="382"/>
      <c r="Y160" s="381"/>
      <c r="Z160" s="381"/>
      <c r="AA160" s="364"/>
      <c r="AB160" s="364"/>
      <c r="AD160" s="70">
        <v>1</v>
      </c>
    </row>
    <row r="161" spans="2:40" ht="15" customHeight="1" x14ac:dyDescent="0.15">
      <c r="B161" s="365"/>
      <c r="C161" s="365"/>
      <c r="D161" s="365"/>
      <c r="E161" s="695" t="s">
        <v>739</v>
      </c>
      <c r="F161" s="695"/>
      <c r="G161" s="696" t="s">
        <v>728</v>
      </c>
      <c r="H161" s="696"/>
      <c r="I161" s="696"/>
      <c r="J161" s="696"/>
      <c r="K161" s="696"/>
      <c r="L161" s="696"/>
      <c r="M161" s="696"/>
      <c r="N161" s="696"/>
      <c r="O161" s="696"/>
      <c r="P161" s="380" t="s">
        <v>5</v>
      </c>
      <c r="Q161" s="703">
        <v>2026.8000000000002</v>
      </c>
      <c r="R161" s="703"/>
      <c r="S161" s="703"/>
      <c r="T161" s="703"/>
      <c r="U161" s="703"/>
      <c r="V161" s="365"/>
      <c r="W161" s="365"/>
      <c r="X161" s="365"/>
      <c r="Y161" s="363"/>
      <c r="Z161" s="363"/>
      <c r="AA161" s="363"/>
      <c r="AB161" s="364"/>
      <c r="AD161" s="70">
        <v>2</v>
      </c>
    </row>
    <row r="162" spans="2:40" ht="15" customHeight="1" x14ac:dyDescent="0.15">
      <c r="B162" s="365"/>
      <c r="C162" s="365"/>
      <c r="D162" s="365"/>
      <c r="E162" s="379"/>
      <c r="F162" s="377"/>
      <c r="G162" s="378"/>
      <c r="H162" s="377"/>
      <c r="I162" s="379"/>
      <c r="J162" s="379"/>
      <c r="K162" s="379"/>
      <c r="L162" s="379"/>
      <c r="M162" s="378"/>
      <c r="N162" s="378"/>
      <c r="O162" s="378"/>
      <c r="P162" s="377" t="s">
        <v>5</v>
      </c>
      <c r="Q162" s="704">
        <v>4053.6000000000004</v>
      </c>
      <c r="R162" s="704"/>
      <c r="S162" s="704"/>
      <c r="T162" s="704"/>
      <c r="U162" s="704"/>
      <c r="V162" s="365"/>
      <c r="W162" s="365"/>
      <c r="X162" s="365"/>
      <c r="Y162" s="363"/>
      <c r="Z162" s="363"/>
      <c r="AA162" s="363"/>
      <c r="AB162" s="364"/>
      <c r="AD162" s="70">
        <v>3</v>
      </c>
    </row>
    <row r="163" spans="2:40" ht="15" customHeight="1" x14ac:dyDescent="0.15">
      <c r="B163" s="365"/>
      <c r="C163" s="365"/>
      <c r="D163" s="365"/>
      <c r="E163" s="375"/>
      <c r="F163" s="376"/>
      <c r="G163" s="366"/>
      <c r="H163" s="376"/>
      <c r="I163" s="375"/>
      <c r="J163" s="375"/>
      <c r="K163" s="375"/>
      <c r="L163" s="375"/>
      <c r="M163" s="366"/>
      <c r="N163" s="366"/>
      <c r="O163" s="366"/>
      <c r="P163" s="376"/>
      <c r="Q163" s="373"/>
      <c r="R163" s="373"/>
      <c r="S163" s="373"/>
      <c r="T163" s="373"/>
      <c r="U163" s="373"/>
      <c r="V163" s="365"/>
      <c r="W163" s="365"/>
      <c r="X163" s="365"/>
      <c r="Y163" s="363"/>
      <c r="Z163" s="363"/>
      <c r="AA163" s="363"/>
      <c r="AB163" s="364"/>
      <c r="AD163" s="70">
        <v>4</v>
      </c>
    </row>
    <row r="164" spans="2:40" ht="15" customHeight="1" x14ac:dyDescent="0.15">
      <c r="B164" s="365" t="s">
        <v>729</v>
      </c>
      <c r="C164" s="365"/>
      <c r="D164" s="365"/>
      <c r="E164" s="375"/>
      <c r="F164" s="376"/>
      <c r="G164" s="366"/>
      <c r="H164" s="376"/>
      <c r="I164" s="365"/>
      <c r="J164" s="362" t="str">
        <f>IF(DgnCode="KSCE-LSD15","(도로교한계상태설계법 5.12.3.1)","(KDS 24 14 21 : 2021 4.6.3.1)")</f>
        <v>(도로교한계상태설계법 5.12.3.1)</v>
      </c>
      <c r="K164" s="375"/>
      <c r="L164" s="375"/>
      <c r="M164" s="366"/>
      <c r="N164" s="375"/>
      <c r="O164" s="375"/>
      <c r="P164" s="376"/>
      <c r="Q164" s="373"/>
      <c r="R164" s="373"/>
      <c r="S164" s="373"/>
      <c r="T164" s="373"/>
      <c r="U164" s="373"/>
      <c r="V164" s="365"/>
      <c r="W164" s="365"/>
      <c r="X164" s="365"/>
      <c r="Y164" s="363"/>
      <c r="Z164" s="363"/>
      <c r="AA164" s="363"/>
      <c r="AB164" s="364"/>
      <c r="AD164" s="70">
        <v>5</v>
      </c>
      <c r="AN164" s="4"/>
    </row>
    <row r="165" spans="2:40" ht="15" customHeight="1" x14ac:dyDescent="0.15">
      <c r="B165" s="365" t="s">
        <v>730</v>
      </c>
      <c r="C165" s="365"/>
      <c r="D165" s="365" t="s">
        <v>5</v>
      </c>
      <c r="E165" s="690">
        <v>405.36000000000007</v>
      </c>
      <c r="F165" s="690"/>
      <c r="G165" s="690"/>
      <c r="H165" s="690"/>
      <c r="I165" s="367" t="s">
        <v>731</v>
      </c>
      <c r="J165" s="375"/>
      <c r="K165" s="375" t="str">
        <f>IF(ABS(E165)&lt;=ABS(P165),"≤","&gt;")</f>
        <v>≤</v>
      </c>
      <c r="L165" s="370" t="s">
        <v>727</v>
      </c>
      <c r="M165" s="371"/>
      <c r="N165" s="365"/>
      <c r="O165" s="369" t="s">
        <v>5</v>
      </c>
      <c r="P165" s="692">
        <v>4053.6000000000004</v>
      </c>
      <c r="Q165" s="692"/>
      <c r="R165" s="692"/>
      <c r="S165" s="692"/>
      <c r="T165" s="367" t="s">
        <v>731</v>
      </c>
      <c r="U165" s="373"/>
      <c r="V165" s="365"/>
      <c r="W165" s="365"/>
      <c r="X165" s="365"/>
      <c r="Y165" s="363"/>
      <c r="Z165" s="497" t="str">
        <f>IF(ABS(E165)&lt;=ABS(P165),"...... OK","...... NG")</f>
        <v>...... OK</v>
      </c>
      <c r="AA165" s="498"/>
      <c r="AB165" s="498"/>
      <c r="AD165" s="70">
        <v>6</v>
      </c>
    </row>
    <row r="166" spans="2:40" ht="15" customHeight="1" x14ac:dyDescent="0.15">
      <c r="B166" s="365"/>
      <c r="C166" s="365"/>
      <c r="D166" s="365"/>
      <c r="E166" s="375"/>
      <c r="F166" s="375"/>
      <c r="G166" s="375"/>
      <c r="H166" s="375"/>
      <c r="I166" s="367"/>
      <c r="J166" s="375"/>
      <c r="K166" s="375"/>
      <c r="L166" s="370"/>
      <c r="M166" s="371"/>
      <c r="N166" s="365"/>
      <c r="O166" s="369"/>
      <c r="P166" s="386"/>
      <c r="Q166" s="386"/>
      <c r="R166" s="386"/>
      <c r="S166" s="386"/>
      <c r="T166" s="367"/>
      <c r="U166" s="373"/>
      <c r="V166" s="365"/>
      <c r="W166" s="365"/>
      <c r="X166" s="365"/>
      <c r="Y166" s="363"/>
      <c r="Z166" s="385"/>
      <c r="AA166" s="384"/>
      <c r="AB166" s="384"/>
      <c r="AD166" s="70">
        <v>7</v>
      </c>
    </row>
    <row r="167" spans="2:40" ht="15" customHeight="1" x14ac:dyDescent="0.15">
      <c r="B167" s="365" t="s">
        <v>732</v>
      </c>
      <c r="C167" s="365"/>
      <c r="D167" s="365"/>
      <c r="E167" s="365"/>
      <c r="F167" s="365"/>
      <c r="G167" s="365"/>
      <c r="H167" s="365"/>
      <c r="I167" s="365"/>
      <c r="J167" s="362" t="str">
        <f>IF(DgnCode="KSCE-LSD15","(도로교한계상태설계법 5.12.3.1)","(KDS 24 14 21 : 2021 4.6.3.1)")</f>
        <v>(도로교한계상태설계법 5.12.3.1)</v>
      </c>
      <c r="K167" s="365"/>
      <c r="L167" s="365"/>
      <c r="M167" s="365"/>
      <c r="N167" s="365"/>
      <c r="O167" s="365"/>
      <c r="P167" s="365"/>
      <c r="Q167" s="365"/>
      <c r="R167" s="365"/>
      <c r="S167" s="365"/>
      <c r="T167" s="365"/>
      <c r="U167" s="365"/>
      <c r="V167" s="365"/>
      <c r="W167" s="365"/>
      <c r="X167" s="365"/>
      <c r="Y167" s="365"/>
      <c r="Z167" s="365"/>
      <c r="AA167" s="365"/>
      <c r="AB167" s="365"/>
      <c r="AD167" s="70">
        <v>8</v>
      </c>
    </row>
    <row r="168" spans="2:40" ht="15" customHeight="1" x14ac:dyDescent="0.15">
      <c r="B168" s="365" t="s">
        <v>733</v>
      </c>
      <c r="C168" s="365"/>
      <c r="D168" s="365" t="s">
        <v>5</v>
      </c>
      <c r="E168" s="687">
        <v>250</v>
      </c>
      <c r="F168" s="687"/>
      <c r="G168" s="687"/>
      <c r="H168" s="687"/>
      <c r="I168" s="374" t="s">
        <v>2</v>
      </c>
      <c r="J168" s="365"/>
      <c r="K168" s="369" t="str">
        <f>IF(ABS(E168)&lt;=ABS(P168),"≤","&gt;")</f>
        <v>≤</v>
      </c>
      <c r="L168" s="365" t="s">
        <v>734</v>
      </c>
      <c r="M168" s="365"/>
      <c r="N168" s="365"/>
      <c r="O168" s="369" t="s">
        <v>5</v>
      </c>
      <c r="P168" s="687">
        <v>450</v>
      </c>
      <c r="Q168" s="687"/>
      <c r="R168" s="687"/>
      <c r="S168" s="687"/>
      <c r="T168" s="369" t="s">
        <v>2</v>
      </c>
      <c r="U168" s="373"/>
      <c r="V168" s="365"/>
      <c r="W168" s="365"/>
      <c r="X168" s="365"/>
      <c r="Y168" s="363"/>
      <c r="Z168" s="497" t="str">
        <f>IF(ABS(E168)&lt;=ABS(P168),"...... OK","...... NG")</f>
        <v>...... OK</v>
      </c>
      <c r="AA168" s="498"/>
      <c r="AB168" s="498"/>
      <c r="AD168" s="70">
        <v>9</v>
      </c>
      <c r="AN168" s="4"/>
    </row>
    <row r="169" spans="2:40" ht="15" customHeight="1" x14ac:dyDescent="0.15">
      <c r="B169" s="365"/>
      <c r="C169" s="365"/>
      <c r="D169" s="365"/>
      <c r="E169" s="369"/>
      <c r="F169" s="369"/>
      <c r="G169" s="369"/>
      <c r="H169" s="369"/>
      <c r="I169" s="374"/>
      <c r="J169" s="365"/>
      <c r="K169" s="365"/>
      <c r="L169" s="365"/>
      <c r="M169" s="365"/>
      <c r="N169" s="365"/>
      <c r="O169" s="365"/>
      <c r="P169" s="369"/>
      <c r="Q169" s="369"/>
      <c r="R169" s="369"/>
      <c r="S169" s="369"/>
      <c r="T169" s="369"/>
      <c r="U169" s="373"/>
      <c r="V169" s="365"/>
      <c r="W169" s="365"/>
      <c r="X169" s="365"/>
      <c r="Y169" s="363"/>
      <c r="Z169" s="385"/>
      <c r="AA169" s="384"/>
      <c r="AB169" s="384"/>
      <c r="AD169" s="70">
        <v>10</v>
      </c>
    </row>
    <row r="170" spans="2:40" ht="15" customHeight="1" x14ac:dyDescent="0.15">
      <c r="B170" s="365" t="s">
        <v>735</v>
      </c>
      <c r="C170" s="365"/>
      <c r="D170" s="365"/>
      <c r="E170" s="365"/>
      <c r="F170" s="369"/>
      <c r="G170" s="369"/>
      <c r="H170" s="365"/>
      <c r="I170" s="365"/>
      <c r="J170" s="362" t="str">
        <f>IF(DgnCode="KSCE-LSD15","(도로교한계상태설계법 5.13.5.1)","(KDS 24 14 21 : 2021 4.7.5.1)")</f>
        <v>(도로교한계상태설계법 5.13.5.1)</v>
      </c>
      <c r="K170" s="365"/>
      <c r="L170" s="365"/>
      <c r="M170" s="365"/>
      <c r="N170" s="365"/>
      <c r="O170" s="365"/>
      <c r="P170" s="369"/>
      <c r="Q170" s="369"/>
      <c r="R170" s="369"/>
      <c r="S170" s="365"/>
      <c r="T170" s="373"/>
      <c r="U170" s="373"/>
      <c r="V170" s="365"/>
      <c r="W170" s="365"/>
      <c r="X170" s="365"/>
      <c r="Y170" s="363"/>
      <c r="Z170" s="363"/>
      <c r="AA170" s="363"/>
      <c r="AB170" s="364"/>
      <c r="AD170" s="70">
        <v>11</v>
      </c>
      <c r="AN170" s="4"/>
    </row>
    <row r="171" spans="2:40" ht="15" customHeight="1" x14ac:dyDescent="0.15">
      <c r="B171" s="365" t="s">
        <v>745</v>
      </c>
      <c r="C171" s="365"/>
      <c r="D171" s="365"/>
      <c r="E171" s="369"/>
      <c r="F171" s="372"/>
      <c r="G171" s="365"/>
      <c r="H171" s="372"/>
      <c r="I171" s="369" t="s">
        <v>5</v>
      </c>
      <c r="J171" s="691">
        <v>299.76776260965761</v>
      </c>
      <c r="K171" s="691"/>
      <c r="L171" s="691"/>
      <c r="M171" s="691"/>
      <c r="N171" s="367" t="s">
        <v>731</v>
      </c>
      <c r="O171" s="368"/>
      <c r="P171" s="372" t="str">
        <f>IF(ABS(J171)&lt;=ABS(T171),"≤","&gt;")</f>
        <v>≤</v>
      </c>
      <c r="Q171" s="370" t="s">
        <v>727</v>
      </c>
      <c r="R171" s="371"/>
      <c r="S171" s="369" t="s">
        <v>5</v>
      </c>
      <c r="T171" s="692">
        <v>4053.6000000000004</v>
      </c>
      <c r="U171" s="692"/>
      <c r="V171" s="692"/>
      <c r="W171" s="692"/>
      <c r="X171" s="367" t="s">
        <v>731</v>
      </c>
      <c r="Y171" s="363"/>
      <c r="Z171" s="497" t="str">
        <f>IF(ABS(J171)&lt;=ABS(T171),"...... OK","...... NG")</f>
        <v>...... OK</v>
      </c>
      <c r="AA171" s="498"/>
      <c r="AB171" s="498"/>
      <c r="AD171" s="70">
        <v>12</v>
      </c>
    </row>
    <row r="172" spans="2:40" ht="15" customHeight="1" x14ac:dyDescent="0.15">
      <c r="B172" s="365"/>
      <c r="C172" s="365"/>
      <c r="D172" s="365"/>
      <c r="E172" s="369"/>
      <c r="F172" s="372"/>
      <c r="G172" s="365"/>
      <c r="H172" s="372"/>
      <c r="I172" s="369"/>
      <c r="J172" s="387"/>
      <c r="K172" s="387"/>
      <c r="L172" s="387"/>
      <c r="M172" s="387"/>
      <c r="N172" s="367"/>
      <c r="O172" s="368"/>
      <c r="P172" s="372"/>
      <c r="Q172" s="370"/>
      <c r="R172" s="371"/>
      <c r="S172" s="369"/>
      <c r="T172" s="386"/>
      <c r="U172" s="386"/>
      <c r="V172" s="386"/>
      <c r="W172" s="386"/>
      <c r="X172" s="367"/>
      <c r="Y172" s="363"/>
      <c r="Z172" s="385"/>
      <c r="AA172" s="384"/>
      <c r="AB172" s="384"/>
      <c r="AD172" s="70">
        <v>13</v>
      </c>
    </row>
    <row r="173" spans="2:40" ht="15" customHeight="1" x14ac:dyDescent="0.15">
      <c r="B173" s="365" t="s">
        <v>736</v>
      </c>
      <c r="C173" s="365"/>
      <c r="D173" s="365"/>
      <c r="E173" s="365"/>
      <c r="F173" s="365"/>
      <c r="G173" s="365"/>
      <c r="H173" s="365"/>
      <c r="I173" s="365"/>
      <c r="J173" s="362" t="str">
        <f>IF(DgnCode="KSCE-LSD15","(도로교한계상태설계법 5.12.15.2)","(KDS 24 14 21 : 2021 4.6.15.2)")</f>
        <v>(도로교한계상태설계법 5.12.15.2)</v>
      </c>
      <c r="K173" s="365"/>
      <c r="L173" s="365"/>
      <c r="M173" s="365"/>
      <c r="N173" s="365"/>
      <c r="O173" s="365"/>
      <c r="P173" s="365"/>
      <c r="Q173" s="365"/>
      <c r="R173" s="365"/>
      <c r="S173" s="365"/>
      <c r="T173" s="369"/>
      <c r="U173" s="365"/>
      <c r="V173" s="365"/>
      <c r="W173" s="365"/>
      <c r="X173" s="365"/>
      <c r="Y173" s="363"/>
      <c r="Z173" s="363"/>
      <c r="AA173" s="363"/>
      <c r="AB173" s="364"/>
      <c r="AD173" s="70">
        <v>14</v>
      </c>
      <c r="AN173" s="4"/>
    </row>
    <row r="174" spans="2:40" ht="15" customHeight="1" x14ac:dyDescent="0.15">
      <c r="B174" s="370" t="s">
        <v>727</v>
      </c>
      <c r="C174" s="365"/>
      <c r="D174" s="369" t="s">
        <v>5</v>
      </c>
      <c r="E174" s="692">
        <v>4053.6000000000004</v>
      </c>
      <c r="F174" s="692"/>
      <c r="G174" s="692"/>
      <c r="H174" s="692"/>
      <c r="I174" s="367" t="s">
        <v>731</v>
      </c>
      <c r="J174" s="365"/>
      <c r="K174" s="369" t="str">
        <f>IF(ABS(E174)&gt;=ABS(P174),"≥","&lt;")</f>
        <v>≥</v>
      </c>
      <c r="L174" s="365" t="s">
        <v>737</v>
      </c>
      <c r="M174" s="368"/>
      <c r="N174" s="368"/>
      <c r="O174" s="365" t="s">
        <v>5</v>
      </c>
      <c r="P174" s="687">
        <v>1354.1666666666667</v>
      </c>
      <c r="Q174" s="687"/>
      <c r="R174" s="687"/>
      <c r="S174" s="687"/>
      <c r="T174" s="367" t="s">
        <v>731</v>
      </c>
      <c r="U174" s="365"/>
      <c r="V174" s="365"/>
      <c r="W174" s="365"/>
      <c r="X174" s="365"/>
      <c r="Y174" s="363"/>
      <c r="Z174" s="497" t="str">
        <f>IF(ABS(E174)&gt;=ABS(P174),"...... OK","...... NG")</f>
        <v>...... OK</v>
      </c>
      <c r="AA174" s="498"/>
      <c r="AB174" s="498"/>
      <c r="AD174" s="70">
        <v>15</v>
      </c>
    </row>
    <row r="177" spans="1:45" ht="15" customHeight="1" x14ac:dyDescent="0.15">
      <c r="B177" s="173" t="s">
        <v>291</v>
      </c>
      <c r="AD177" s="70" t="s">
        <v>490</v>
      </c>
      <c r="AE177" s="141"/>
      <c r="AK177" s="182" t="s">
        <v>297</v>
      </c>
    </row>
    <row r="178" spans="1:45" ht="15" customHeight="1" x14ac:dyDescent="0.15">
      <c r="B178" s="23" t="s">
        <v>68</v>
      </c>
      <c r="C178" s="23"/>
      <c r="D178" s="23"/>
      <c r="E178" s="23"/>
      <c r="F178" s="23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4"/>
      <c r="S178" s="24"/>
      <c r="T178" s="24"/>
      <c r="U178" s="24"/>
      <c r="V178" s="24"/>
      <c r="W178" s="24"/>
      <c r="X178" s="43"/>
      <c r="Y178" s="44"/>
      <c r="Z178" s="44"/>
      <c r="AA178" s="44"/>
      <c r="AB178" s="44"/>
      <c r="AD178" s="70" t="s">
        <v>491</v>
      </c>
      <c r="AE178" s="141"/>
    </row>
    <row r="179" spans="1:45" ht="15" customHeight="1" x14ac:dyDescent="0.15">
      <c r="B179" s="173" t="s">
        <v>588</v>
      </c>
      <c r="C179" s="23"/>
      <c r="D179" s="23"/>
      <c r="E179" s="23"/>
      <c r="F179" s="23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4"/>
      <c r="S179" s="24"/>
      <c r="T179" s="24"/>
      <c r="U179" s="24"/>
      <c r="V179" s="24"/>
      <c r="W179" s="24"/>
      <c r="X179" s="43"/>
      <c r="Y179" s="44"/>
      <c r="Z179" s="44"/>
      <c r="AA179" s="44"/>
      <c r="AB179" s="44"/>
      <c r="AD179" s="70" t="s">
        <v>589</v>
      </c>
      <c r="AE179" s="141"/>
    </row>
    <row r="180" spans="1:45" ht="15" customHeight="1" x14ac:dyDescent="0.15">
      <c r="B180" s="181" t="s">
        <v>590</v>
      </c>
      <c r="C180" s="181"/>
      <c r="D180" s="181"/>
      <c r="E180" s="181"/>
      <c r="F180" s="181"/>
      <c r="G180" s="181"/>
      <c r="H180" s="223"/>
      <c r="J180" s="181"/>
      <c r="K180" s="135" t="str">
        <f>IF(DgnCode="KSCE-LSD15","(도로교한계상태설계법 5.7.2.2)","(KDS 24 14 21 : 2021 4.1.2.2)")</f>
        <v>(도로교한계상태설계법 5.7.2.2)</v>
      </c>
      <c r="L180" s="181"/>
      <c r="M180" s="24"/>
      <c r="N180" s="24"/>
      <c r="O180" s="24"/>
      <c r="P180" s="24"/>
      <c r="Q180" s="24"/>
      <c r="R180" s="24"/>
      <c r="S180" s="24"/>
      <c r="T180" s="24"/>
      <c r="U180" s="24"/>
      <c r="V180" s="24"/>
      <c r="W180" s="24"/>
      <c r="X180" s="43"/>
      <c r="Y180" s="44"/>
      <c r="Z180" s="44"/>
      <c r="AA180" s="44"/>
      <c r="AB180" s="44"/>
      <c r="AD180" s="70" t="s">
        <v>591</v>
      </c>
      <c r="AE180" s="141"/>
    </row>
    <row r="181" spans="1:45" ht="15" customHeight="1" x14ac:dyDescent="0.15">
      <c r="A181" s="224"/>
      <c r="B181" s="181" t="s">
        <v>318</v>
      </c>
      <c r="C181" s="181"/>
      <c r="D181" s="181"/>
      <c r="E181" s="181"/>
      <c r="F181" s="181"/>
      <c r="G181" s="181"/>
      <c r="H181" s="223"/>
      <c r="J181" s="181"/>
      <c r="K181" s="393" t="str">
        <f>IF(DgnCode="KSCE-LSD15","(도로교한계상태설계법 5.7.2.2)","(KDS 24 14 21 : 2021 4.1.2.2)")</f>
        <v>(도로교한계상태설계법 5.7.2.2)</v>
      </c>
      <c r="L181" s="181"/>
      <c r="M181" s="181"/>
      <c r="N181" s="181"/>
      <c r="O181" s="181"/>
      <c r="P181" s="181"/>
      <c r="Q181" s="181"/>
      <c r="R181" s="181"/>
      <c r="S181" s="181"/>
      <c r="T181" s="224"/>
      <c r="U181" s="135"/>
      <c r="V181" s="186"/>
      <c r="W181" s="60"/>
      <c r="X181" s="60"/>
      <c r="Y181" s="60"/>
      <c r="Z181" s="61"/>
      <c r="AA181" s="61"/>
      <c r="AB181" s="61"/>
      <c r="AD181" s="70" t="s">
        <v>492</v>
      </c>
      <c r="AE181" s="141"/>
      <c r="AK181" s="182" t="s">
        <v>275</v>
      </c>
      <c r="AS181" s="4"/>
    </row>
    <row r="182" spans="1:45" ht="15" customHeight="1" x14ac:dyDescent="0.15">
      <c r="A182" s="224"/>
      <c r="B182" s="181" t="s">
        <v>292</v>
      </c>
      <c r="C182" s="181"/>
      <c r="D182" s="181"/>
      <c r="E182" s="181"/>
      <c r="F182" s="181"/>
      <c r="G182" s="181"/>
      <c r="H182" s="223"/>
      <c r="J182" s="181"/>
      <c r="K182" s="393" t="str">
        <f>IF(DgnCode="KSCE-LSD15","(도로교한계상태설계법 5.7.2.2)","(KDS 24 14 21 : 2021 4.1.2.2)")</f>
        <v>(도로교한계상태설계법 5.7.2.2)</v>
      </c>
      <c r="L182" s="181"/>
      <c r="M182" s="181"/>
      <c r="N182" s="181"/>
      <c r="O182" s="181"/>
      <c r="P182" s="181"/>
      <c r="Q182" s="181"/>
      <c r="R182" s="181"/>
      <c r="S182" s="181"/>
      <c r="T182" s="224"/>
      <c r="U182" s="135"/>
      <c r="V182" s="186"/>
      <c r="W182" s="60"/>
      <c r="X182" s="60"/>
      <c r="Y182" s="60"/>
      <c r="Z182" s="61"/>
      <c r="AA182" s="61"/>
      <c r="AB182" s="61"/>
      <c r="AD182" s="70" t="s">
        <v>493</v>
      </c>
      <c r="AE182" s="141"/>
      <c r="AK182" s="182"/>
      <c r="AS182" s="4"/>
    </row>
    <row r="183" spans="1:45" ht="15" customHeight="1" x14ac:dyDescent="0.15">
      <c r="A183" s="224"/>
      <c r="B183" s="480" t="s">
        <v>7</v>
      </c>
      <c r="C183" s="480"/>
      <c r="D183" s="197" t="s">
        <v>0</v>
      </c>
      <c r="E183" s="196" t="s">
        <v>319</v>
      </c>
      <c r="F183" s="226"/>
      <c r="G183" s="226"/>
      <c r="H183" s="226"/>
      <c r="I183" s="226"/>
      <c r="J183" s="226"/>
      <c r="K183" s="226"/>
      <c r="L183" s="226"/>
      <c r="M183" s="225"/>
      <c r="N183" s="135"/>
      <c r="O183" s="231"/>
      <c r="P183" s="225" t="s">
        <v>0</v>
      </c>
      <c r="Q183" s="486">
        <v>0</v>
      </c>
      <c r="R183" s="486"/>
      <c r="S183" s="486"/>
      <c r="T183" s="226"/>
      <c r="U183" s="231"/>
      <c r="V183" s="231"/>
      <c r="W183" s="62"/>
      <c r="X183" s="63"/>
      <c r="Y183" s="63"/>
      <c r="Z183" s="63"/>
      <c r="AA183" s="63"/>
      <c r="AB183" s="24"/>
      <c r="AD183" s="70" t="s">
        <v>261</v>
      </c>
      <c r="AE183" s="141"/>
      <c r="AS183" s="4"/>
    </row>
    <row r="184" spans="1:45" ht="15" customHeight="1" x14ac:dyDescent="0.15">
      <c r="A184" s="224"/>
      <c r="B184" s="480" t="s">
        <v>69</v>
      </c>
      <c r="C184" s="480"/>
      <c r="D184" s="197" t="s">
        <v>0</v>
      </c>
      <c r="E184" s="196" t="s">
        <v>320</v>
      </c>
      <c r="F184" s="226"/>
      <c r="G184" s="226"/>
      <c r="H184" s="226"/>
      <c r="I184" s="226"/>
      <c r="J184" s="226"/>
      <c r="K184" s="226"/>
      <c r="L184" s="225"/>
      <c r="M184" s="225"/>
      <c r="N184" s="135"/>
      <c r="O184" s="231"/>
      <c r="P184" s="225" t="s">
        <v>0</v>
      </c>
      <c r="Q184" s="487">
        <v>0</v>
      </c>
      <c r="R184" s="487"/>
      <c r="S184" s="487"/>
      <c r="T184" s="226"/>
      <c r="U184" s="231"/>
      <c r="V184" s="231"/>
      <c r="W184" s="62"/>
      <c r="X184" s="63"/>
      <c r="Y184" s="63"/>
      <c r="Z184" s="63"/>
      <c r="AA184" s="63"/>
      <c r="AB184" s="24"/>
      <c r="AD184" s="70">
        <v>1</v>
      </c>
    </row>
    <row r="185" spans="1:45" ht="15" customHeight="1" x14ac:dyDescent="0.15">
      <c r="A185" s="224"/>
      <c r="B185" s="482" t="s">
        <v>321</v>
      </c>
      <c r="C185" s="482"/>
      <c r="D185" s="225" t="s">
        <v>0</v>
      </c>
      <c r="E185" s="226" t="s">
        <v>322</v>
      </c>
      <c r="F185" s="226"/>
      <c r="G185" s="226"/>
      <c r="H185" s="226"/>
      <c r="I185" s="226"/>
      <c r="J185" s="226"/>
      <c r="K185" s="226"/>
      <c r="L185" s="226"/>
      <c r="M185" s="225"/>
      <c r="N185" s="135"/>
      <c r="O185" s="231"/>
      <c r="P185" s="225" t="s">
        <v>0</v>
      </c>
      <c r="Q185" s="486">
        <v>0</v>
      </c>
      <c r="R185" s="486"/>
      <c r="S185" s="486"/>
      <c r="T185" s="198" t="s">
        <v>70</v>
      </c>
      <c r="U185" s="67"/>
      <c r="V185" s="67"/>
      <c r="W185" s="45"/>
      <c r="X185" s="45"/>
      <c r="Y185" s="45"/>
      <c r="Z185" s="45"/>
      <c r="AA185" s="45"/>
      <c r="AB185" s="24"/>
      <c r="AD185" s="70">
        <v>2</v>
      </c>
    </row>
    <row r="186" spans="1:45" ht="15" customHeight="1" x14ac:dyDescent="0.15">
      <c r="A186" s="224"/>
      <c r="B186" s="495" t="s">
        <v>523</v>
      </c>
      <c r="C186" s="495"/>
      <c r="D186" s="197" t="s">
        <v>0</v>
      </c>
      <c r="E186" s="196" t="s">
        <v>323</v>
      </c>
      <c r="F186" s="196"/>
      <c r="G186" s="196"/>
      <c r="H186" s="196"/>
      <c r="I186" s="196"/>
      <c r="J186" s="196"/>
      <c r="K186" s="196"/>
      <c r="L186" s="226"/>
      <c r="M186" s="197"/>
      <c r="N186" s="135"/>
      <c r="O186" s="231"/>
      <c r="P186" s="197" t="s">
        <v>0</v>
      </c>
      <c r="Q186" s="486">
        <v>0</v>
      </c>
      <c r="R186" s="486"/>
      <c r="S186" s="486"/>
      <c r="T186" s="198" t="s">
        <v>70</v>
      </c>
      <c r="U186" s="67"/>
      <c r="V186" s="67"/>
      <c r="W186" s="45"/>
      <c r="X186" s="45"/>
      <c r="Y186" s="45"/>
      <c r="Z186" s="45"/>
      <c r="AA186" s="45"/>
      <c r="AB186" s="24"/>
      <c r="AD186" s="70">
        <v>3</v>
      </c>
    </row>
    <row r="187" spans="1:45" ht="15" customHeight="1" x14ac:dyDescent="0.15">
      <c r="A187" s="224"/>
      <c r="B187" s="677" t="s">
        <v>324</v>
      </c>
      <c r="C187" s="677"/>
      <c r="D187" s="225" t="s">
        <v>0</v>
      </c>
      <c r="E187" s="189" t="s">
        <v>524</v>
      </c>
      <c r="F187" s="199"/>
      <c r="G187" s="199"/>
      <c r="H187" s="199"/>
      <c r="I187" s="225"/>
      <c r="J187" s="486">
        <v>1</v>
      </c>
      <c r="K187" s="486"/>
      <c r="L187" s="486"/>
      <c r="M187" s="227" t="s">
        <v>70</v>
      </c>
      <c r="N187" s="201" t="str">
        <f>IF(ABS(J187)&gt;=ABS(Q187),"≥","&lt;")</f>
        <v>&lt;</v>
      </c>
      <c r="O187" s="225" t="s">
        <v>28</v>
      </c>
      <c r="P187" s="225" t="s">
        <v>0</v>
      </c>
      <c r="Q187" s="486">
        <v>2</v>
      </c>
      <c r="R187" s="486"/>
      <c r="S187" s="486"/>
      <c r="T187" s="227" t="s">
        <v>70</v>
      </c>
      <c r="U187" s="224"/>
      <c r="V187" s="224"/>
      <c r="X187" s="65"/>
      <c r="Z187" s="497"/>
      <c r="AA187" s="498"/>
      <c r="AB187" s="498"/>
      <c r="AD187" s="70">
        <v>4</v>
      </c>
    </row>
    <row r="188" spans="1:45" ht="15" customHeight="1" x14ac:dyDescent="0.15">
      <c r="A188" s="224"/>
      <c r="C188" s="186"/>
      <c r="D188" s="226"/>
      <c r="E188" s="226"/>
      <c r="F188" s="226"/>
      <c r="G188" s="226"/>
      <c r="H188" s="226"/>
      <c r="I188" s="226"/>
      <c r="J188" s="224"/>
      <c r="K188" s="224"/>
      <c r="L188" s="224"/>
      <c r="M188" s="224"/>
      <c r="N188" s="224"/>
      <c r="O188" s="224"/>
      <c r="P188" s="226"/>
      <c r="Q188" s="226"/>
      <c r="R188" s="226"/>
      <c r="S188" s="226"/>
      <c r="T188" s="224"/>
      <c r="U188" s="226"/>
      <c r="V188" s="226"/>
      <c r="W188" s="281" t="str">
        <f>IF(ABS(J187)&gt;=ABS(Q187),"∴ 전단보강철근이 필요없음","∴ 전단보강철근이 필요함")</f>
        <v>∴ 전단보강철근이 필요함</v>
      </c>
      <c r="X188" s="45"/>
      <c r="Y188" s="45"/>
      <c r="Z188" s="45"/>
      <c r="AA188" s="44"/>
      <c r="AB188" s="24"/>
      <c r="AD188" s="70">
        <v>5</v>
      </c>
      <c r="AF188" s="142"/>
    </row>
    <row r="189" spans="1:45" ht="15" customHeight="1" x14ac:dyDescent="0.15">
      <c r="A189" s="224"/>
      <c r="B189" s="226" t="s">
        <v>8</v>
      </c>
      <c r="C189" s="186"/>
      <c r="D189" s="228"/>
      <c r="E189" s="189" t="s">
        <v>71</v>
      </c>
      <c r="F189" s="201" t="s">
        <v>67</v>
      </c>
      <c r="G189" s="199" t="s">
        <v>72</v>
      </c>
      <c r="H189" s="199"/>
      <c r="I189" s="228"/>
      <c r="J189" s="231"/>
      <c r="K189" s="186"/>
      <c r="L189" s="186"/>
      <c r="M189" s="226"/>
      <c r="N189" s="226"/>
      <c r="O189" s="196"/>
      <c r="P189" s="226"/>
      <c r="Q189" s="226"/>
      <c r="R189" s="226"/>
      <c r="S189" s="226"/>
      <c r="T189" s="227"/>
      <c r="U189" s="226"/>
      <c r="V189" s="226"/>
      <c r="W189" s="45"/>
      <c r="X189" s="45"/>
      <c r="Y189" s="45"/>
      <c r="Z189" s="45"/>
      <c r="AA189" s="44"/>
      <c r="AB189" s="24"/>
      <c r="AD189" s="70">
        <v>6</v>
      </c>
    </row>
    <row r="190" spans="1:45" ht="15" customHeight="1" x14ac:dyDescent="0.15">
      <c r="A190" s="224"/>
      <c r="B190" s="186"/>
      <c r="C190" s="186"/>
      <c r="D190" s="228"/>
      <c r="E190" s="189" t="s">
        <v>15</v>
      </c>
      <c r="F190" s="201" t="s">
        <v>67</v>
      </c>
      <c r="G190" s="199" t="s">
        <v>73</v>
      </c>
      <c r="H190" s="199"/>
      <c r="I190" s="228"/>
      <c r="J190" s="231"/>
      <c r="K190" s="186"/>
      <c r="L190" s="186"/>
      <c r="M190" s="186"/>
      <c r="N190" s="226"/>
      <c r="O190" s="196"/>
      <c r="P190" s="226"/>
      <c r="Q190" s="226"/>
      <c r="R190" s="226"/>
      <c r="S190" s="226"/>
      <c r="T190" s="226"/>
      <c r="U190" s="226"/>
      <c r="V190" s="231"/>
      <c r="W190" s="61"/>
      <c r="X190" s="60"/>
      <c r="Y190" s="60"/>
      <c r="Z190" s="60"/>
      <c r="AA190" s="60"/>
      <c r="AB190" s="24"/>
      <c r="AD190" s="70">
        <v>7</v>
      </c>
    </row>
    <row r="191" spans="1:45" ht="15" customHeight="1" x14ac:dyDescent="0.15">
      <c r="A191" s="224"/>
      <c r="B191" s="186"/>
      <c r="C191" s="186"/>
      <c r="D191" s="228"/>
      <c r="E191" s="181" t="s">
        <v>23</v>
      </c>
      <c r="F191" s="233" t="s">
        <v>67</v>
      </c>
      <c r="G191" s="181" t="s">
        <v>74</v>
      </c>
      <c r="H191" s="181"/>
      <c r="I191" s="181"/>
      <c r="J191" s="181"/>
      <c r="K191" s="181"/>
      <c r="L191" s="186"/>
      <c r="M191" s="186"/>
      <c r="N191" s="186"/>
      <c r="O191" s="186"/>
      <c r="P191" s="186"/>
      <c r="Q191" s="186"/>
      <c r="R191" s="186"/>
      <c r="S191" s="231"/>
      <c r="T191" s="231"/>
      <c r="U191" s="231"/>
      <c r="V191" s="231"/>
      <c r="W191" s="61"/>
      <c r="X191" s="60"/>
      <c r="Y191" s="60"/>
      <c r="Z191" s="60"/>
      <c r="AA191" s="60"/>
      <c r="AB191" s="24"/>
      <c r="AD191" s="70">
        <v>8</v>
      </c>
    </row>
    <row r="192" spans="1:45" ht="15" customHeight="1" x14ac:dyDescent="0.15">
      <c r="A192" s="224"/>
      <c r="B192" s="181"/>
      <c r="C192" s="181"/>
      <c r="D192" s="181"/>
      <c r="E192" s="181"/>
      <c r="F192" s="181"/>
      <c r="G192" s="181"/>
      <c r="H192" s="181"/>
      <c r="I192" s="181"/>
      <c r="J192" s="181"/>
      <c r="K192" s="181"/>
      <c r="L192" s="181"/>
      <c r="M192" s="181"/>
      <c r="N192" s="181"/>
      <c r="O192" s="181"/>
      <c r="P192" s="181"/>
      <c r="Q192" s="181"/>
      <c r="R192" s="181"/>
      <c r="S192" s="181"/>
      <c r="T192" s="181"/>
      <c r="U192" s="181"/>
      <c r="V192" s="181"/>
      <c r="W192" s="24"/>
      <c r="X192" s="24"/>
      <c r="Y192" s="89"/>
      <c r="Z192" s="89"/>
      <c r="AA192" s="24"/>
      <c r="AB192" s="24"/>
    </row>
    <row r="193" spans="1:45" ht="15" customHeight="1" x14ac:dyDescent="0.15">
      <c r="A193" s="224"/>
      <c r="B193" s="480" t="s">
        <v>7</v>
      </c>
      <c r="C193" s="480"/>
      <c r="D193" s="197" t="s">
        <v>0</v>
      </c>
      <c r="E193" s="196" t="s">
        <v>319</v>
      </c>
      <c r="F193" s="226"/>
      <c r="G193" s="226"/>
      <c r="H193" s="226"/>
      <c r="I193" s="226"/>
      <c r="J193" s="226"/>
      <c r="K193" s="226"/>
      <c r="L193" s="226"/>
      <c r="M193" s="225"/>
      <c r="N193" s="135"/>
      <c r="O193" s="231"/>
      <c r="P193" s="225" t="s">
        <v>0</v>
      </c>
      <c r="Q193" s="486">
        <v>0</v>
      </c>
      <c r="R193" s="486"/>
      <c r="S193" s="486"/>
      <c r="T193" s="226"/>
      <c r="U193" s="181"/>
      <c r="V193" s="181"/>
      <c r="W193" s="24"/>
      <c r="X193" s="24"/>
      <c r="Y193" s="89"/>
      <c r="Z193" s="89"/>
      <c r="AA193" s="24"/>
      <c r="AB193" s="24"/>
      <c r="AD193" s="193" t="s">
        <v>504</v>
      </c>
    </row>
    <row r="194" spans="1:45" ht="15" customHeight="1" x14ac:dyDescent="0.15">
      <c r="A194" s="224"/>
      <c r="B194" s="480" t="s">
        <v>69</v>
      </c>
      <c r="C194" s="480"/>
      <c r="D194" s="197" t="s">
        <v>0</v>
      </c>
      <c r="E194" s="196" t="s">
        <v>320</v>
      </c>
      <c r="F194" s="226"/>
      <c r="G194" s="226"/>
      <c r="H194" s="226"/>
      <c r="I194" s="226"/>
      <c r="J194" s="226"/>
      <c r="K194" s="226"/>
      <c r="L194" s="225"/>
      <c r="M194" s="225"/>
      <c r="N194" s="135"/>
      <c r="O194" s="231"/>
      <c r="P194" s="225" t="s">
        <v>0</v>
      </c>
      <c r="Q194" s="487">
        <v>0</v>
      </c>
      <c r="R194" s="487"/>
      <c r="S194" s="487"/>
      <c r="T194" s="226"/>
      <c r="U194" s="181"/>
      <c r="V194" s="181"/>
      <c r="W194" s="24"/>
      <c r="X194" s="24"/>
      <c r="Y194" s="89"/>
      <c r="Z194" s="89"/>
      <c r="AA194" s="24"/>
      <c r="AB194" s="24"/>
      <c r="AD194" s="193">
        <v>1</v>
      </c>
    </row>
    <row r="195" spans="1:45" ht="15" customHeight="1" x14ac:dyDescent="0.15">
      <c r="A195" s="224"/>
      <c r="B195" s="482" t="s">
        <v>321</v>
      </c>
      <c r="C195" s="482"/>
      <c r="D195" s="225" t="s">
        <v>0</v>
      </c>
      <c r="E195" s="86" t="s">
        <v>498</v>
      </c>
      <c r="F195" s="226"/>
      <c r="G195" s="226"/>
      <c r="H195" s="226"/>
      <c r="I195" s="226"/>
      <c r="J195" s="226"/>
      <c r="K195" s="226"/>
      <c r="L195" s="226"/>
      <c r="M195" s="225"/>
      <c r="N195" s="135"/>
      <c r="O195" s="231"/>
      <c r="P195" s="225" t="s">
        <v>0</v>
      </c>
      <c r="Q195" s="486">
        <v>0</v>
      </c>
      <c r="R195" s="486"/>
      <c r="S195" s="486"/>
      <c r="T195" s="198" t="s">
        <v>70</v>
      </c>
      <c r="U195" s="181"/>
      <c r="V195" s="181"/>
      <c r="W195" s="24"/>
      <c r="X195" s="24"/>
      <c r="Y195" s="89"/>
      <c r="Z195" s="89"/>
      <c r="AA195" s="24"/>
      <c r="AB195" s="24"/>
      <c r="AD195" s="193">
        <v>2</v>
      </c>
    </row>
    <row r="196" spans="1:45" ht="15" customHeight="1" x14ac:dyDescent="0.15">
      <c r="A196" s="224"/>
      <c r="B196" s="495" t="s">
        <v>454</v>
      </c>
      <c r="C196" s="495"/>
      <c r="D196" s="197" t="s">
        <v>0</v>
      </c>
      <c r="E196" s="91" t="s">
        <v>499</v>
      </c>
      <c r="F196" s="196"/>
      <c r="G196" s="196"/>
      <c r="H196" s="196"/>
      <c r="I196" s="196"/>
      <c r="J196" s="196"/>
      <c r="K196" s="196"/>
      <c r="L196" s="226"/>
      <c r="M196" s="197"/>
      <c r="N196" s="135"/>
      <c r="O196" s="231"/>
      <c r="P196" s="197" t="s">
        <v>0</v>
      </c>
      <c r="Q196" s="486">
        <v>0</v>
      </c>
      <c r="R196" s="486"/>
      <c r="S196" s="486"/>
      <c r="T196" s="198" t="s">
        <v>70</v>
      </c>
      <c r="U196" s="181"/>
      <c r="V196" s="181"/>
      <c r="W196" s="24"/>
      <c r="X196" s="24"/>
      <c r="Y196" s="89"/>
      <c r="Z196" s="89"/>
      <c r="AA196" s="24"/>
      <c r="AB196" s="24"/>
      <c r="AD196" s="193">
        <v>3</v>
      </c>
    </row>
    <row r="197" spans="1:45" ht="15" customHeight="1" x14ac:dyDescent="0.15">
      <c r="A197" s="224"/>
      <c r="B197" s="677" t="s">
        <v>324</v>
      </c>
      <c r="C197" s="677"/>
      <c r="D197" s="225" t="s">
        <v>0</v>
      </c>
      <c r="E197" s="189" t="s">
        <v>455</v>
      </c>
      <c r="F197" s="199"/>
      <c r="G197" s="199"/>
      <c r="H197" s="199"/>
      <c r="I197" s="225"/>
      <c r="J197" s="486">
        <v>0</v>
      </c>
      <c r="K197" s="486"/>
      <c r="L197" s="486"/>
      <c r="M197" s="227" t="s">
        <v>70</v>
      </c>
      <c r="N197" s="201" t="str">
        <f>IF(ABS(J197)&gt;=ABS(Q197),"≥","&lt;")</f>
        <v>&lt;</v>
      </c>
      <c r="O197" s="225" t="s">
        <v>28</v>
      </c>
      <c r="P197" s="225" t="s">
        <v>0</v>
      </c>
      <c r="Q197" s="486">
        <v>2</v>
      </c>
      <c r="R197" s="486"/>
      <c r="S197" s="486"/>
      <c r="T197" s="227" t="s">
        <v>70</v>
      </c>
      <c r="U197" s="181"/>
      <c r="V197" s="181"/>
      <c r="X197" s="65"/>
      <c r="Z197" s="497"/>
      <c r="AA197" s="498"/>
      <c r="AB197" s="498"/>
      <c r="AD197" s="193">
        <v>4</v>
      </c>
    </row>
    <row r="198" spans="1:45" ht="15" customHeight="1" x14ac:dyDescent="0.15">
      <c r="A198" s="224"/>
      <c r="B198" s="181"/>
      <c r="C198" s="181"/>
      <c r="D198" s="181"/>
      <c r="E198" s="181"/>
      <c r="F198" s="181"/>
      <c r="G198" s="181"/>
      <c r="H198" s="181"/>
      <c r="I198" s="181"/>
      <c r="J198" s="181"/>
      <c r="O198" s="181"/>
      <c r="P198" s="181"/>
      <c r="Q198" s="181"/>
      <c r="R198" s="181"/>
      <c r="S198" s="181"/>
      <c r="T198" s="181"/>
      <c r="U198" s="181"/>
      <c r="V198" s="181"/>
      <c r="W198" s="281" t="str">
        <f>IF(ABS(J197)&gt;=ABS(Q197),"∴ 전단보강철근이 필요없음","∴ 전단보강철근이 필요함")</f>
        <v>∴ 전단보강철근이 필요함</v>
      </c>
      <c r="X198" s="45"/>
      <c r="Y198" s="45"/>
      <c r="Z198" s="45"/>
      <c r="AA198" s="44"/>
      <c r="AB198" s="24"/>
      <c r="AD198" s="193">
        <v>5</v>
      </c>
    </row>
    <row r="199" spans="1:45" ht="15" customHeight="1" x14ac:dyDescent="0.15">
      <c r="A199" s="224"/>
      <c r="B199" s="226" t="s">
        <v>8</v>
      </c>
      <c r="C199" s="181"/>
      <c r="D199" s="181"/>
      <c r="E199" s="91" t="s">
        <v>500</v>
      </c>
      <c r="F199" s="274" t="s">
        <v>0</v>
      </c>
      <c r="G199" s="83" t="s">
        <v>501</v>
      </c>
      <c r="H199" s="104"/>
      <c r="I199" s="275"/>
      <c r="J199" s="99"/>
      <c r="K199" s="274" t="s">
        <v>0</v>
      </c>
      <c r="L199" s="465">
        <v>0.6</v>
      </c>
      <c r="M199" s="465"/>
      <c r="N199" s="465"/>
      <c r="P199" s="276"/>
      <c r="Q199" s="104"/>
      <c r="R199" s="98"/>
      <c r="S199" s="181"/>
      <c r="T199" s="181"/>
      <c r="U199" s="181"/>
      <c r="V199" s="181"/>
      <c r="W199" s="232"/>
      <c r="X199" s="45"/>
      <c r="Y199" s="45"/>
      <c r="Z199" s="45"/>
      <c r="AA199" s="44"/>
      <c r="AB199" s="24"/>
      <c r="AD199" s="193">
        <v>6</v>
      </c>
    </row>
    <row r="200" spans="1:45" ht="15" customHeight="1" x14ac:dyDescent="0.15">
      <c r="A200" s="224"/>
      <c r="B200" s="181"/>
      <c r="C200" s="181"/>
      <c r="D200" s="181"/>
      <c r="E200" s="103" t="s">
        <v>502</v>
      </c>
      <c r="F200" s="213" t="s">
        <v>0</v>
      </c>
      <c r="G200" s="467">
        <v>700</v>
      </c>
      <c r="H200" s="467"/>
      <c r="I200" s="467"/>
      <c r="J200" s="97" t="s">
        <v>503</v>
      </c>
      <c r="K200" s="2" t="s">
        <v>531</v>
      </c>
      <c r="L200" s="181"/>
      <c r="M200" s="181"/>
      <c r="N200" s="181"/>
      <c r="O200" s="181"/>
      <c r="P200" s="181"/>
      <c r="Q200" s="181"/>
      <c r="R200" s="181"/>
      <c r="S200" s="181"/>
      <c r="T200" s="181"/>
      <c r="U200" s="181"/>
      <c r="V200" s="181"/>
      <c r="W200" s="232"/>
      <c r="X200" s="45"/>
      <c r="Y200" s="45"/>
      <c r="Z200" s="45"/>
      <c r="AA200" s="44"/>
      <c r="AB200" s="24"/>
      <c r="AD200" s="193">
        <v>7</v>
      </c>
    </row>
    <row r="201" spans="1:45" ht="15" customHeight="1" x14ac:dyDescent="0.15">
      <c r="A201" s="224"/>
      <c r="B201" s="181"/>
      <c r="C201" s="181"/>
      <c r="D201" s="181"/>
      <c r="E201" s="189" t="s">
        <v>71</v>
      </c>
      <c r="F201" s="201" t="s">
        <v>67</v>
      </c>
      <c r="G201" s="199" t="s">
        <v>72</v>
      </c>
      <c r="H201" s="199"/>
      <c r="I201" s="228"/>
      <c r="J201" s="231"/>
      <c r="K201" s="186"/>
      <c r="L201" s="186"/>
      <c r="M201" s="181"/>
      <c r="N201" s="181"/>
      <c r="O201" s="181"/>
      <c r="P201" s="181"/>
      <c r="Q201" s="181"/>
      <c r="R201" s="181"/>
      <c r="S201" s="181"/>
      <c r="T201" s="181"/>
      <c r="U201" s="181"/>
      <c r="V201" s="181"/>
      <c r="W201" s="232"/>
      <c r="X201" s="45"/>
      <c r="Y201" s="45"/>
      <c r="Z201" s="45"/>
      <c r="AA201" s="44"/>
      <c r="AB201" s="24"/>
      <c r="AD201" s="193">
        <v>8</v>
      </c>
    </row>
    <row r="202" spans="1:45" ht="15" customHeight="1" x14ac:dyDescent="0.15">
      <c r="A202" s="224"/>
      <c r="B202" s="181"/>
      <c r="C202" s="181"/>
      <c r="D202" s="181"/>
      <c r="E202" s="189" t="s">
        <v>15</v>
      </c>
      <c r="F202" s="201" t="s">
        <v>67</v>
      </c>
      <c r="G202" s="199" t="s">
        <v>73</v>
      </c>
      <c r="H202" s="199"/>
      <c r="I202" s="228"/>
      <c r="J202" s="231"/>
      <c r="K202" s="186"/>
      <c r="L202" s="186"/>
      <c r="M202" s="181"/>
      <c r="N202" s="181"/>
      <c r="O202" s="181"/>
      <c r="P202" s="181"/>
      <c r="Q202" s="181"/>
      <c r="R202" s="181"/>
      <c r="S202" s="181"/>
      <c r="T202" s="181"/>
      <c r="U202" s="181"/>
      <c r="V202" s="181"/>
      <c r="W202" s="24"/>
      <c r="X202" s="24"/>
      <c r="Y202" s="89"/>
      <c r="Z202" s="89"/>
      <c r="AA202" s="24"/>
      <c r="AB202" s="24"/>
      <c r="AD202" s="193">
        <v>9</v>
      </c>
    </row>
    <row r="203" spans="1:45" ht="15" customHeight="1" x14ac:dyDescent="0.15">
      <c r="A203" s="224"/>
      <c r="B203" s="181"/>
      <c r="C203" s="181"/>
      <c r="D203" s="181"/>
      <c r="E203" s="181" t="s">
        <v>23</v>
      </c>
      <c r="F203" s="233" t="s">
        <v>67</v>
      </c>
      <c r="G203" s="181" t="s">
        <v>74</v>
      </c>
      <c r="H203" s="181"/>
      <c r="I203" s="181"/>
      <c r="J203" s="181"/>
      <c r="K203" s="181"/>
      <c r="L203" s="186"/>
      <c r="M203" s="181"/>
      <c r="N203" s="181"/>
      <c r="O203" s="181"/>
      <c r="P203" s="181"/>
      <c r="Q203" s="181"/>
      <c r="R203" s="181"/>
      <c r="S203" s="181"/>
      <c r="T203" s="181"/>
      <c r="U203" s="181"/>
      <c r="V203" s="181"/>
      <c r="W203" s="24"/>
      <c r="X203" s="24"/>
      <c r="Y203" s="89"/>
      <c r="Z203" s="89"/>
      <c r="AA203" s="24"/>
      <c r="AB203" s="24"/>
      <c r="AD203" s="193">
        <v>10</v>
      </c>
    </row>
    <row r="204" spans="1:45" ht="15" customHeight="1" x14ac:dyDescent="0.15">
      <c r="A204" s="224"/>
      <c r="B204" s="181"/>
      <c r="C204" s="181"/>
      <c r="D204" s="181"/>
      <c r="E204" s="181"/>
      <c r="F204" s="181"/>
      <c r="G204" s="181"/>
      <c r="H204" s="181"/>
      <c r="I204" s="181"/>
      <c r="J204" s="181"/>
      <c r="K204" s="181"/>
      <c r="L204" s="181"/>
      <c r="M204" s="181"/>
      <c r="N204" s="181"/>
      <c r="O204" s="181"/>
      <c r="P204" s="181"/>
      <c r="Q204" s="181"/>
      <c r="R204" s="181"/>
      <c r="S204" s="181"/>
      <c r="T204" s="181"/>
      <c r="U204" s="181"/>
      <c r="V204" s="181"/>
      <c r="W204" s="24"/>
      <c r="X204" s="24"/>
      <c r="Y204" s="89"/>
      <c r="Z204" s="89"/>
      <c r="AA204" s="24"/>
      <c r="AB204" s="24"/>
    </row>
    <row r="205" spans="1:45" ht="15" customHeight="1" x14ac:dyDescent="0.15">
      <c r="A205" s="193"/>
      <c r="B205" s="194"/>
      <c r="C205" s="194"/>
      <c r="D205" s="194"/>
      <c r="E205" s="194"/>
      <c r="F205" s="194"/>
      <c r="G205" s="194"/>
      <c r="H205" s="194"/>
      <c r="I205" s="195"/>
      <c r="J205" s="191"/>
      <c r="K205" s="191"/>
      <c r="L205" s="191"/>
      <c r="M205" s="191"/>
      <c r="N205" s="191"/>
      <c r="O205" s="191"/>
      <c r="P205" s="191"/>
      <c r="Q205" s="191"/>
      <c r="R205" s="191"/>
      <c r="S205" s="191"/>
      <c r="T205" s="191"/>
      <c r="U205" s="191"/>
      <c r="V205" s="191"/>
      <c r="W205" s="24"/>
      <c r="X205" s="65"/>
      <c r="Y205" s="24"/>
      <c r="Z205" s="24"/>
      <c r="AA205" s="24"/>
      <c r="AB205" s="24"/>
    </row>
    <row r="206" spans="1:45" ht="15" customHeight="1" x14ac:dyDescent="0.15">
      <c r="A206" s="193"/>
      <c r="B206" s="188" t="s">
        <v>592</v>
      </c>
      <c r="C206" s="187"/>
      <c r="D206" s="187"/>
      <c r="E206" s="187"/>
      <c r="F206" s="187"/>
      <c r="G206" s="187"/>
      <c r="I206" s="189" t="str">
        <f>IF(DgnCode="KSCE-LSD15","(도로교한계상태설계법 5.12.2.6)","(KDS 24 14 21 : 2021 4.6.2.6)")</f>
        <v>(도로교한계상태설계법 5.12.2.6)</v>
      </c>
      <c r="J206" s="187"/>
      <c r="K206" s="191"/>
      <c r="L206" s="191"/>
      <c r="M206" s="191"/>
      <c r="N206" s="191"/>
      <c r="O206" s="191"/>
      <c r="P206" s="191"/>
      <c r="Q206" s="191"/>
      <c r="R206" s="191"/>
      <c r="S206" s="191"/>
      <c r="T206" s="191"/>
      <c r="U206" s="191"/>
      <c r="V206" s="191"/>
      <c r="W206" s="24"/>
      <c r="X206" s="65"/>
      <c r="Y206" s="24"/>
      <c r="Z206" s="24"/>
      <c r="AA206" s="24"/>
      <c r="AB206" s="24"/>
      <c r="AD206" s="70" t="s">
        <v>593</v>
      </c>
      <c r="AS206" s="4"/>
    </row>
    <row r="207" spans="1:45" ht="15" customHeight="1" x14ac:dyDescent="0.15">
      <c r="A207" s="10"/>
      <c r="B207" s="188" t="s">
        <v>545</v>
      </c>
      <c r="C207" s="187"/>
      <c r="D207" s="187"/>
      <c r="E207" s="187"/>
      <c r="F207" s="187"/>
      <c r="G207" s="187"/>
      <c r="I207" s="392" t="str">
        <f>IF(DgnCode="KSCE-LSD15","(도로교한계상태설계법 5.12.2.6)","(KDS 24 14 21 : 2021 4.6.2.6)")</f>
        <v>(도로교한계상태설계법 5.12.2.6)</v>
      </c>
      <c r="J207" s="187"/>
      <c r="K207" s="187"/>
      <c r="L207" s="187"/>
      <c r="M207" s="187"/>
      <c r="N207" s="187"/>
      <c r="O207" s="187"/>
      <c r="P207" s="187"/>
      <c r="Q207" s="187"/>
      <c r="R207" s="187"/>
      <c r="S207" s="187"/>
      <c r="T207" s="10"/>
      <c r="U207" s="64"/>
      <c r="V207" s="190"/>
      <c r="W207" s="58"/>
      <c r="X207" s="59"/>
      <c r="Y207" s="58"/>
      <c r="Z207" s="58"/>
      <c r="AA207" s="58"/>
      <c r="AB207" s="24"/>
      <c r="AD207" s="70" t="s">
        <v>150</v>
      </c>
      <c r="AE207" s="141"/>
      <c r="AK207" s="182" t="s">
        <v>274</v>
      </c>
      <c r="AS207" s="4"/>
    </row>
    <row r="208" spans="1:45" ht="15" customHeight="1" x14ac:dyDescent="0.15">
      <c r="A208" s="10"/>
      <c r="B208" s="188" t="s">
        <v>546</v>
      </c>
      <c r="C208" s="187"/>
      <c r="D208" s="187"/>
      <c r="E208" s="187"/>
      <c r="F208" s="187"/>
      <c r="G208" s="187"/>
      <c r="I208" s="392" t="str">
        <f>IF(DgnCode="KSCE-LSD15","(도로교한계상태설계법 5.12.2.6)","(KDS 24 14 21 : 2021 4.6.2.6)")</f>
        <v>(도로교한계상태설계법 5.12.2.6)</v>
      </c>
      <c r="J208" s="187"/>
      <c r="K208" s="187"/>
      <c r="L208" s="187"/>
      <c r="M208" s="187"/>
      <c r="N208" s="187"/>
      <c r="O208" s="187"/>
      <c r="P208" s="187"/>
      <c r="Q208" s="187"/>
      <c r="R208" s="187"/>
      <c r="S208" s="187"/>
      <c r="T208" s="10"/>
      <c r="U208" s="64"/>
      <c r="V208" s="190"/>
      <c r="W208" s="58"/>
      <c r="X208" s="59"/>
      <c r="Y208" s="58"/>
      <c r="Z208" s="58"/>
      <c r="AA208" s="58"/>
      <c r="AB208" s="24"/>
      <c r="AD208" s="70" t="s">
        <v>293</v>
      </c>
      <c r="AE208" s="141"/>
      <c r="AK208" s="182"/>
      <c r="AS208" s="4"/>
    </row>
    <row r="209" spans="1:40" ht="15" customHeight="1" x14ac:dyDescent="0.15">
      <c r="A209" s="10"/>
      <c r="B209" s="196" t="s">
        <v>328</v>
      </c>
      <c r="C209" s="196"/>
      <c r="D209" s="201" t="s">
        <v>53</v>
      </c>
      <c r="E209" s="198" t="s">
        <v>465</v>
      </c>
      <c r="F209" s="196"/>
      <c r="G209" s="198"/>
      <c r="H209" s="196"/>
      <c r="I209" s="196"/>
      <c r="J209" s="197" t="s">
        <v>53</v>
      </c>
      <c r="K209" s="664">
        <v>0</v>
      </c>
      <c r="L209" s="664"/>
      <c r="M209" s="664"/>
      <c r="N209" s="189"/>
      <c r="O209" s="196"/>
      <c r="P209" s="196"/>
      <c r="Q209" s="196"/>
      <c r="R209" s="236"/>
      <c r="S209" s="236"/>
      <c r="T209" s="236"/>
      <c r="U209" s="199"/>
      <c r="V209" s="199"/>
      <c r="W209" s="61"/>
      <c r="X209" s="61"/>
      <c r="Y209" s="44"/>
      <c r="Z209" s="44"/>
      <c r="AA209" s="44"/>
      <c r="AB209" s="24"/>
      <c r="AD209" s="70" t="s">
        <v>151</v>
      </c>
      <c r="AE209" s="141"/>
    </row>
    <row r="210" spans="1:40" ht="15" customHeight="1" x14ac:dyDescent="0.15">
      <c r="A210" s="10"/>
      <c r="B210" s="196" t="s">
        <v>329</v>
      </c>
      <c r="C210" s="237"/>
      <c r="D210" s="279" t="s">
        <v>53</v>
      </c>
      <c r="E210" s="199" t="s">
        <v>331</v>
      </c>
      <c r="F210" s="199"/>
      <c r="G210" s="196"/>
      <c r="H210" s="196"/>
      <c r="I210" s="199"/>
      <c r="J210" s="197" t="s">
        <v>330</v>
      </c>
      <c r="K210" s="664">
        <v>0</v>
      </c>
      <c r="L210" s="664"/>
      <c r="M210" s="664"/>
      <c r="N210" s="189"/>
      <c r="O210" s="200" t="str">
        <f>IF(K210&gt;=S210,"≥","&lt;")</f>
        <v>≥</v>
      </c>
      <c r="P210" s="196" t="s">
        <v>332</v>
      </c>
      <c r="Q210" s="193"/>
      <c r="R210" s="197" t="s">
        <v>330</v>
      </c>
      <c r="S210" s="664">
        <f>K209</f>
        <v>0</v>
      </c>
      <c r="T210" s="664"/>
      <c r="U210" s="664"/>
      <c r="V210" s="196"/>
      <c r="W210" s="66"/>
      <c r="X210" s="66"/>
      <c r="Z210" s="663" t="str">
        <f>IF(K210&gt;=S210,"...... OK","...... NG")</f>
        <v>...... OK</v>
      </c>
      <c r="AA210" s="663"/>
      <c r="AB210" s="663"/>
      <c r="AD210" s="70">
        <v>1</v>
      </c>
    </row>
    <row r="211" spans="1:40" ht="15" customHeight="1" x14ac:dyDescent="0.15">
      <c r="A211" s="10"/>
      <c r="B211" s="196" t="s">
        <v>333</v>
      </c>
      <c r="C211" s="197" t="s">
        <v>330</v>
      </c>
      <c r="D211" s="280" t="s">
        <v>522</v>
      </c>
      <c r="E211" s="280"/>
      <c r="F211" s="280"/>
      <c r="G211" s="280"/>
      <c r="H211" s="280"/>
      <c r="J211" s="197" t="s">
        <v>330</v>
      </c>
      <c r="K211" s="464">
        <v>0</v>
      </c>
      <c r="L211" s="464"/>
      <c r="M211" s="464"/>
      <c r="N211" s="240" t="s">
        <v>334</v>
      </c>
      <c r="O211" s="200" t="str">
        <f>IF(K211&gt;=R211,"≥","&lt;")</f>
        <v>≥</v>
      </c>
      <c r="P211" s="201" t="s">
        <v>335</v>
      </c>
      <c r="Q211" s="197" t="s">
        <v>330</v>
      </c>
      <c r="R211" s="528">
        <v>0</v>
      </c>
      <c r="S211" s="528"/>
      <c r="T211" s="528"/>
      <c r="U211" s="189" t="s">
        <v>336</v>
      </c>
      <c r="V211" s="193"/>
      <c r="W211" s="44"/>
      <c r="X211" s="44"/>
      <c r="Z211" s="663" t="str">
        <f>IF(K211&gt;=R211,"...... OK","...... NG")</f>
        <v>...... OK</v>
      </c>
      <c r="AA211" s="663"/>
      <c r="AB211" s="663"/>
      <c r="AD211" s="70">
        <v>2</v>
      </c>
    </row>
    <row r="212" spans="1:40" ht="15" customHeight="1" x14ac:dyDescent="0.15">
      <c r="A212" s="10"/>
      <c r="B212" s="196"/>
      <c r="I212" s="239"/>
      <c r="J212" s="197"/>
      <c r="K212" s="235"/>
      <c r="L212" s="235"/>
      <c r="M212" s="235"/>
      <c r="N212" s="240"/>
      <c r="O212" s="200"/>
      <c r="P212" s="201"/>
      <c r="Q212" s="197"/>
      <c r="R212" s="236"/>
      <c r="S212" s="236"/>
      <c r="T212" s="236"/>
      <c r="U212" s="189"/>
      <c r="V212" s="193"/>
      <c r="W212" s="44"/>
      <c r="X212" s="44"/>
      <c r="Z212" s="47"/>
      <c r="AA212" s="47"/>
      <c r="AB212" s="47"/>
      <c r="AD212" s="70">
        <v>3</v>
      </c>
    </row>
    <row r="213" spans="1:40" ht="15" customHeight="1" x14ac:dyDescent="0.15">
      <c r="A213" s="10"/>
      <c r="B213" s="196" t="s">
        <v>337</v>
      </c>
      <c r="C213" s="236"/>
      <c r="D213" s="197"/>
      <c r="E213" s="196" t="s">
        <v>338</v>
      </c>
      <c r="F213" s="201" t="s">
        <v>339</v>
      </c>
      <c r="G213" s="688" t="s">
        <v>340</v>
      </c>
      <c r="H213" s="688"/>
      <c r="I213" s="688"/>
      <c r="J213" s="688"/>
      <c r="K213" s="688"/>
      <c r="L213" s="196"/>
      <c r="M213" s="236"/>
      <c r="N213" s="197"/>
      <c r="O213" s="236"/>
      <c r="P213" s="236"/>
      <c r="Q213" s="197" t="s">
        <v>0</v>
      </c>
      <c r="R213" s="528">
        <f>R211</f>
        <v>0</v>
      </c>
      <c r="S213" s="528"/>
      <c r="T213" s="528"/>
      <c r="U213" s="189" t="s">
        <v>336</v>
      </c>
      <c r="V213" s="189"/>
      <c r="W213" s="44"/>
      <c r="X213" s="44"/>
      <c r="Y213" s="48"/>
      <c r="Z213" s="48"/>
      <c r="AA213" s="48"/>
      <c r="AB213" s="24"/>
      <c r="AD213" s="70">
        <v>4</v>
      </c>
    </row>
    <row r="214" spans="1:40" ht="15" customHeight="1" x14ac:dyDescent="0.15">
      <c r="A214" s="10"/>
      <c r="B214" s="191"/>
      <c r="C214" s="191"/>
      <c r="D214" s="191"/>
      <c r="E214" s="189" t="s">
        <v>341</v>
      </c>
      <c r="F214" s="201" t="s">
        <v>339</v>
      </c>
      <c r="G214" s="196" t="s">
        <v>342</v>
      </c>
      <c r="H214" s="196"/>
      <c r="I214" s="196"/>
      <c r="J214" s="196"/>
      <c r="K214" s="196"/>
      <c r="L214" s="196"/>
      <c r="M214" s="236"/>
      <c r="N214" s="236"/>
      <c r="O214" s="236"/>
      <c r="P214" s="236"/>
      <c r="Q214" s="197" t="s">
        <v>0</v>
      </c>
      <c r="R214" s="524"/>
      <c r="S214" s="707"/>
      <c r="T214" s="707"/>
      <c r="U214" s="196" t="s">
        <v>343</v>
      </c>
      <c r="V214" s="191"/>
      <c r="W214" s="24"/>
      <c r="X214" s="24"/>
      <c r="Y214" s="24"/>
      <c r="Z214" s="24"/>
      <c r="AA214" s="24"/>
      <c r="AB214" s="24"/>
      <c r="AD214" s="70">
        <v>5</v>
      </c>
    </row>
    <row r="215" spans="1:40" ht="15" customHeight="1" x14ac:dyDescent="0.15">
      <c r="A215" s="10"/>
      <c r="B215" s="191"/>
      <c r="C215" s="191"/>
      <c r="D215" s="191"/>
      <c r="E215" s="196" t="s">
        <v>539</v>
      </c>
      <c r="F215" s="201" t="s">
        <v>536</v>
      </c>
      <c r="G215" s="196" t="s">
        <v>537</v>
      </c>
      <c r="H215" s="196"/>
      <c r="I215" s="196"/>
      <c r="J215" s="196"/>
      <c r="K215" s="197" t="s">
        <v>0</v>
      </c>
      <c r="L215" s="480"/>
      <c r="M215" s="480"/>
      <c r="N215" s="480"/>
      <c r="O215" s="480"/>
      <c r="P215" s="480"/>
      <c r="Q215" s="238" t="s">
        <v>0</v>
      </c>
      <c r="R215" s="504"/>
      <c r="S215" s="504"/>
      <c r="T215" s="504"/>
      <c r="U215" s="504"/>
      <c r="V215" s="196" t="s">
        <v>538</v>
      </c>
      <c r="W215" s="89"/>
      <c r="X215" s="24"/>
      <c r="Y215" s="24"/>
      <c r="Z215" s="24"/>
      <c r="AA215" s="24"/>
      <c r="AB215" s="24"/>
      <c r="AD215" s="70">
        <v>6</v>
      </c>
    </row>
    <row r="216" spans="1:40" ht="15" customHeight="1" x14ac:dyDescent="0.15">
      <c r="A216" s="10"/>
      <c r="B216" s="194"/>
      <c r="C216" s="194"/>
      <c r="D216" s="194"/>
      <c r="E216" s="194"/>
      <c r="F216" s="194"/>
      <c r="G216" s="194"/>
      <c r="H216" s="194"/>
      <c r="I216" s="194"/>
      <c r="J216" s="191"/>
      <c r="K216" s="191"/>
      <c r="L216" s="191"/>
      <c r="M216" s="191"/>
      <c r="N216" s="191"/>
      <c r="O216" s="191"/>
      <c r="P216" s="191"/>
      <c r="Q216" s="191"/>
      <c r="R216" s="191"/>
      <c r="S216" s="191"/>
      <c r="T216" s="189"/>
      <c r="U216" s="189"/>
      <c r="V216" s="236"/>
      <c r="W216" s="60"/>
      <c r="X216" s="60"/>
      <c r="Y216" s="61"/>
      <c r="Z216" s="61"/>
      <c r="AA216" s="61"/>
      <c r="AB216" s="61"/>
    </row>
    <row r="217" spans="1:40" ht="15" customHeight="1" x14ac:dyDescent="0.15">
      <c r="A217" s="10"/>
      <c r="B217" s="191" t="s">
        <v>594</v>
      </c>
      <c r="C217" s="191"/>
      <c r="D217" s="191"/>
      <c r="E217" s="191"/>
      <c r="F217" s="191"/>
      <c r="G217" s="191"/>
      <c r="H217" s="189" t="str">
        <f>IF(DgnCode="KSCE-LSD15","(도로교한계상태설계법 5.7.2.3)","(KDS 24 14 21 : 2021 4.1.2.3)")</f>
        <v>(도로교한계상태설계법 5.7.2.3)</v>
      </c>
      <c r="I217" s="191"/>
      <c r="J217" s="191"/>
      <c r="K217" s="191"/>
      <c r="L217" s="191"/>
      <c r="M217" s="191"/>
      <c r="N217" s="191"/>
      <c r="O217" s="191"/>
      <c r="P217" s="191"/>
      <c r="Q217" s="191"/>
      <c r="R217" s="191"/>
      <c r="S217" s="191"/>
      <c r="T217" s="189"/>
      <c r="U217" s="189"/>
      <c r="V217" s="236"/>
      <c r="W217" s="60"/>
      <c r="X217" s="60"/>
      <c r="Y217" s="61"/>
      <c r="Z217" s="61"/>
      <c r="AA217" s="61"/>
      <c r="AB217" s="61"/>
      <c r="AD217" s="70" t="s">
        <v>595</v>
      </c>
      <c r="AN217" s="4"/>
    </row>
    <row r="218" spans="1:40" ht="15" customHeight="1" x14ac:dyDescent="0.15">
      <c r="A218" s="10"/>
      <c r="B218" s="191" t="s">
        <v>547</v>
      </c>
      <c r="C218" s="191"/>
      <c r="D218" s="191"/>
      <c r="E218" s="191"/>
      <c r="F218" s="191"/>
      <c r="G218" s="191"/>
      <c r="H218" s="392" t="str">
        <f>IF(DgnCode="KSCE-LSD15","(도로교한계상태설계법 5.7.2.3)","(KDS 24 14 21 : 2021 4.1.2.3)")</f>
        <v>(도로교한계상태설계법 5.7.2.3)</v>
      </c>
      <c r="I218" s="191"/>
      <c r="J218" s="191"/>
      <c r="K218" s="191"/>
      <c r="L218" s="191"/>
      <c r="M218" s="191"/>
      <c r="N218" s="191"/>
      <c r="O218" s="191"/>
      <c r="P218" s="191"/>
      <c r="Q218" s="191"/>
      <c r="R218" s="191"/>
      <c r="S218" s="191"/>
      <c r="T218" s="193"/>
      <c r="U218" s="189"/>
      <c r="V218" s="236"/>
      <c r="W218" s="60"/>
      <c r="X218" s="60"/>
      <c r="Y218" s="61"/>
      <c r="Z218" s="61"/>
      <c r="AA218" s="61"/>
      <c r="AB218" s="24"/>
      <c r="AD218" s="70" t="s">
        <v>152</v>
      </c>
      <c r="AE218" s="141"/>
      <c r="AN218" s="4"/>
    </row>
    <row r="219" spans="1:40" ht="15" customHeight="1" x14ac:dyDescent="0.15">
      <c r="A219" s="10"/>
      <c r="B219" s="191" t="s">
        <v>548</v>
      </c>
      <c r="C219" s="191"/>
      <c r="D219" s="191"/>
      <c r="E219" s="191"/>
      <c r="F219" s="191"/>
      <c r="G219" s="191"/>
      <c r="H219" s="392" t="str">
        <f>IF(DgnCode="KSCE-LSD15","(도로교한계상태설계법 5.7.2.3)","(KDS 24 14 21 : 2021 4.1.2.3)")</f>
        <v>(도로교한계상태설계법 5.7.2.3)</v>
      </c>
      <c r="I219" s="191"/>
      <c r="J219" s="191"/>
      <c r="K219" s="191"/>
      <c r="L219" s="191"/>
      <c r="M219" s="191"/>
      <c r="N219" s="191"/>
      <c r="O219" s="191"/>
      <c r="P219" s="191"/>
      <c r="Q219" s="191"/>
      <c r="R219" s="191"/>
      <c r="S219" s="191"/>
      <c r="T219" s="193"/>
      <c r="U219" s="189"/>
      <c r="V219" s="236"/>
      <c r="W219" s="60"/>
      <c r="X219" s="60"/>
      <c r="Y219" s="61"/>
      <c r="Z219" s="61"/>
      <c r="AA219" s="61"/>
      <c r="AB219" s="24"/>
      <c r="AD219" s="70" t="s">
        <v>294</v>
      </c>
      <c r="AE219" s="141"/>
      <c r="AN219" s="4"/>
    </row>
    <row r="220" spans="1:40" ht="15" customHeight="1" x14ac:dyDescent="0.15">
      <c r="A220" s="10"/>
      <c r="B220" s="196" t="s">
        <v>457</v>
      </c>
      <c r="C220" s="196"/>
      <c r="D220" s="197" t="s">
        <v>0</v>
      </c>
      <c r="E220" s="189" t="s">
        <v>348</v>
      </c>
      <c r="F220" s="196"/>
      <c r="G220" s="196"/>
      <c r="H220" s="196"/>
      <c r="I220" s="196"/>
      <c r="J220" s="196"/>
      <c r="K220" s="197"/>
      <c r="L220" s="198"/>
      <c r="M220" s="197" t="s">
        <v>0</v>
      </c>
      <c r="N220" s="504"/>
      <c r="O220" s="504"/>
      <c r="P220" s="504"/>
      <c r="Q220" s="198" t="s">
        <v>70</v>
      </c>
      <c r="R220" s="236"/>
      <c r="S220" s="193"/>
      <c r="T220" s="196"/>
      <c r="U220" s="196"/>
      <c r="V220" s="241"/>
      <c r="W220" s="44"/>
      <c r="X220" s="24"/>
      <c r="Y220" s="24"/>
      <c r="Z220" s="24"/>
      <c r="AA220" s="24"/>
      <c r="AB220" s="24"/>
      <c r="AD220" s="70" t="s">
        <v>153</v>
      </c>
    </row>
    <row r="221" spans="1:40" ht="15" customHeight="1" x14ac:dyDescent="0.15">
      <c r="A221" s="10"/>
      <c r="B221" s="189" t="s">
        <v>456</v>
      </c>
      <c r="C221" s="236"/>
      <c r="D221" s="197" t="s">
        <v>0</v>
      </c>
      <c r="E221" s="189" t="s">
        <v>349</v>
      </c>
      <c r="F221" s="199"/>
      <c r="G221" s="199"/>
      <c r="H221" s="199"/>
      <c r="I221" s="195"/>
      <c r="J221" s="199"/>
      <c r="K221" s="236"/>
      <c r="L221" s="236"/>
      <c r="M221" s="197" t="s">
        <v>0</v>
      </c>
      <c r="N221" s="504"/>
      <c r="O221" s="504"/>
      <c r="P221" s="504"/>
      <c r="Q221" s="198" t="s">
        <v>70</v>
      </c>
      <c r="R221" s="236"/>
      <c r="S221" s="193"/>
      <c r="T221" s="199"/>
      <c r="U221" s="199"/>
      <c r="V221" s="241"/>
      <c r="W221" s="44"/>
      <c r="X221" s="24"/>
      <c r="Y221" s="24"/>
      <c r="Z221" s="24"/>
      <c r="AA221" s="24"/>
      <c r="AB221" s="24"/>
      <c r="AD221" s="70">
        <v>1</v>
      </c>
    </row>
    <row r="222" spans="1:40" ht="15" customHeight="1" x14ac:dyDescent="0.15">
      <c r="A222" s="10"/>
      <c r="B222" s="196" t="s">
        <v>350</v>
      </c>
      <c r="C222" s="196"/>
      <c r="D222" s="197" t="s">
        <v>0</v>
      </c>
      <c r="E222" s="196" t="s">
        <v>458</v>
      </c>
      <c r="F222" s="196"/>
      <c r="G222" s="196"/>
      <c r="H222" s="196"/>
      <c r="I222" s="201"/>
      <c r="J222" s="484"/>
      <c r="K222" s="484"/>
      <c r="L222" s="484"/>
      <c r="M222" s="196" t="s">
        <v>351</v>
      </c>
      <c r="N222" s="201" t="str">
        <f>IF(ABS(J222)&gt;=ABS(Q222),"≥","&lt;")</f>
        <v>≥</v>
      </c>
      <c r="O222" s="197" t="s">
        <v>352</v>
      </c>
      <c r="P222" s="197" t="s">
        <v>0</v>
      </c>
      <c r="Q222" s="484"/>
      <c r="R222" s="484"/>
      <c r="S222" s="484"/>
      <c r="T222" s="198" t="s">
        <v>351</v>
      </c>
      <c r="U222" s="199"/>
      <c r="V222" s="193"/>
      <c r="W222" s="44"/>
      <c r="X222" s="24"/>
      <c r="Y222" s="24"/>
      <c r="Z222" s="663" t="str">
        <f>IF(ABS(J222)&gt;=ABS(Q222),"...... OK","...... NG")</f>
        <v>...... OK</v>
      </c>
      <c r="AA222" s="663"/>
      <c r="AB222" s="663"/>
      <c r="AD222" s="70">
        <v>2</v>
      </c>
    </row>
    <row r="223" spans="1:40" ht="15" customHeight="1" x14ac:dyDescent="0.15">
      <c r="A223" s="10"/>
      <c r="B223" s="196"/>
      <c r="C223" s="196"/>
      <c r="D223" s="196"/>
      <c r="E223" s="196"/>
      <c r="F223" s="196"/>
      <c r="G223" s="196"/>
      <c r="H223" s="196"/>
      <c r="I223" s="196"/>
      <c r="J223" s="196"/>
      <c r="K223" s="193"/>
      <c r="L223" s="193"/>
      <c r="M223" s="193"/>
      <c r="N223" s="193"/>
      <c r="O223" s="193"/>
      <c r="P223" s="193"/>
      <c r="Q223" s="193"/>
      <c r="R223" s="193"/>
      <c r="S223" s="193"/>
      <c r="T223" s="196"/>
      <c r="U223" s="196"/>
      <c r="V223" s="242"/>
      <c r="W223" s="48"/>
      <c r="X223" s="48"/>
      <c r="AB223" s="24"/>
      <c r="AD223" s="70">
        <v>3</v>
      </c>
    </row>
    <row r="224" spans="1:40" ht="15" customHeight="1" x14ac:dyDescent="0.15">
      <c r="A224" s="10"/>
      <c r="B224" s="196" t="s">
        <v>353</v>
      </c>
      <c r="C224" s="196"/>
      <c r="D224" s="196"/>
      <c r="E224" s="196"/>
      <c r="F224" s="196"/>
      <c r="G224" s="196"/>
      <c r="H224" s="196"/>
      <c r="I224" s="196"/>
      <c r="J224" s="196"/>
      <c r="K224" s="193"/>
      <c r="L224" s="193"/>
      <c r="M224" s="193"/>
      <c r="N224" s="193"/>
      <c r="O224" s="193"/>
      <c r="P224" s="193"/>
      <c r="Q224" s="193"/>
      <c r="R224" s="193"/>
      <c r="S224" s="193"/>
      <c r="T224" s="196"/>
      <c r="U224" s="196"/>
      <c r="V224" s="242"/>
      <c r="W224" s="48"/>
      <c r="X224" s="48"/>
      <c r="AB224" s="24"/>
      <c r="AD224" s="70">
        <v>4</v>
      </c>
    </row>
    <row r="225" spans="1:41" ht="15" customHeight="1" x14ac:dyDescent="0.15">
      <c r="A225" s="10"/>
      <c r="B225" s="196"/>
      <c r="C225" s="189" t="s">
        <v>346</v>
      </c>
      <c r="D225" s="197" t="s">
        <v>0</v>
      </c>
      <c r="E225" s="189" t="s">
        <v>347</v>
      </c>
      <c r="F225" s="199"/>
      <c r="G225" s="199"/>
      <c r="H225" s="199"/>
      <c r="I225" s="197" t="s">
        <v>0</v>
      </c>
      <c r="J225" s="484"/>
      <c r="K225" s="484"/>
      <c r="L225" s="484"/>
      <c r="M225" s="193"/>
      <c r="N225" s="193"/>
      <c r="O225" s="193"/>
      <c r="P225" s="193"/>
      <c r="Q225" s="193"/>
      <c r="R225" s="193"/>
      <c r="S225" s="193"/>
      <c r="T225" s="196"/>
      <c r="U225" s="196"/>
      <c r="V225" s="242"/>
      <c r="W225" s="48"/>
      <c r="X225" s="48"/>
      <c r="AB225" s="24"/>
      <c r="AD225" s="70">
        <v>5</v>
      </c>
    </row>
    <row r="226" spans="1:41" ht="15" customHeight="1" x14ac:dyDescent="0.15">
      <c r="A226" s="10"/>
      <c r="B226" s="196"/>
      <c r="C226" s="189" t="s">
        <v>354</v>
      </c>
      <c r="D226" s="196"/>
      <c r="E226" s="201" t="s">
        <v>355</v>
      </c>
      <c r="F226" s="189" t="s">
        <v>356</v>
      </c>
      <c r="G226" s="192"/>
      <c r="H226" s="192"/>
      <c r="I226" s="196"/>
      <c r="J226" s="196"/>
      <c r="K226" s="197"/>
      <c r="L226" s="198"/>
      <c r="M226" s="197" t="s">
        <v>0</v>
      </c>
      <c r="N226" s="524"/>
      <c r="O226" s="525"/>
      <c r="P226" s="525"/>
      <c r="Q226" s="196" t="s">
        <v>357</v>
      </c>
      <c r="R226" s="196"/>
      <c r="S226" s="243" t="s">
        <v>358</v>
      </c>
      <c r="T226" s="196"/>
      <c r="U226" s="191"/>
      <c r="V226" s="191"/>
      <c r="Y226" s="24"/>
      <c r="AD226" s="70">
        <v>6</v>
      </c>
    </row>
    <row r="227" spans="1:41" ht="15" customHeight="1" x14ac:dyDescent="0.15">
      <c r="A227" s="10"/>
      <c r="B227" s="236"/>
      <c r="C227" s="189" t="s">
        <v>359</v>
      </c>
      <c r="D227" s="196"/>
      <c r="E227" s="201" t="s">
        <v>355</v>
      </c>
      <c r="F227" s="189" t="s">
        <v>360</v>
      </c>
      <c r="G227" s="199"/>
      <c r="H227" s="199"/>
      <c r="I227" s="196"/>
      <c r="J227" s="196"/>
      <c r="K227" s="196"/>
      <c r="L227" s="196"/>
      <c r="M227" s="197" t="s">
        <v>0</v>
      </c>
      <c r="N227" s="464">
        <v>0</v>
      </c>
      <c r="O227" s="464"/>
      <c r="P227" s="464"/>
      <c r="Q227" s="196" t="s">
        <v>361</v>
      </c>
      <c r="R227" s="196"/>
      <c r="S227" s="196"/>
      <c r="T227" s="196"/>
      <c r="U227" s="191"/>
      <c r="V227" s="191"/>
      <c r="Y227" s="24"/>
      <c r="AD227" s="70">
        <v>7</v>
      </c>
    </row>
    <row r="228" spans="1:41" ht="15" customHeight="1" x14ac:dyDescent="0.15">
      <c r="A228" s="10"/>
      <c r="B228" s="196"/>
      <c r="C228" s="196" t="s">
        <v>511</v>
      </c>
      <c r="D228" s="196"/>
      <c r="E228" s="201" t="s">
        <v>355</v>
      </c>
      <c r="F228" s="196" t="s">
        <v>362</v>
      </c>
      <c r="G228" s="196"/>
      <c r="H228" s="196"/>
      <c r="I228" s="199"/>
      <c r="J228" s="196"/>
      <c r="K228" s="196"/>
      <c r="L228" s="195"/>
      <c r="M228" s="238" t="s">
        <v>0</v>
      </c>
      <c r="N228" s="494">
        <v>0</v>
      </c>
      <c r="O228" s="494"/>
      <c r="P228" s="494"/>
      <c r="Q228" s="196" t="s">
        <v>363</v>
      </c>
      <c r="R228" s="196"/>
      <c r="S228" s="236"/>
      <c r="T228" s="199"/>
      <c r="U228" s="191"/>
      <c r="V228" s="191"/>
      <c r="Y228" s="24"/>
      <c r="AD228" s="70">
        <v>8</v>
      </c>
    </row>
    <row r="229" spans="1:41" ht="15" customHeight="1" x14ac:dyDescent="0.15">
      <c r="A229" s="10"/>
      <c r="C229" s="196" t="s">
        <v>468</v>
      </c>
      <c r="D229" s="197"/>
      <c r="E229" s="189" t="s">
        <v>469</v>
      </c>
      <c r="G229" s="196"/>
      <c r="H229" s="199"/>
      <c r="I229" s="196"/>
      <c r="J229" s="196"/>
      <c r="K229" s="196"/>
      <c r="L229" s="197"/>
      <c r="M229" s="197" t="s">
        <v>0</v>
      </c>
      <c r="N229" s="464">
        <v>0</v>
      </c>
      <c r="O229" s="464"/>
      <c r="P229" s="464"/>
      <c r="Q229" s="196" t="s">
        <v>364</v>
      </c>
      <c r="R229" s="196"/>
      <c r="S229" s="236"/>
      <c r="T229" s="199"/>
      <c r="U229" s="191"/>
      <c r="V229" s="191"/>
      <c r="Y229" s="24"/>
      <c r="AD229" s="70">
        <v>9</v>
      </c>
    </row>
    <row r="230" spans="1:41" ht="15" customHeight="1" x14ac:dyDescent="0.15">
      <c r="A230" s="10"/>
      <c r="B230" s="196"/>
      <c r="C230" s="196" t="s">
        <v>365</v>
      </c>
      <c r="D230" s="197"/>
      <c r="E230" s="197" t="s">
        <v>0</v>
      </c>
      <c r="F230" s="196" t="s">
        <v>366</v>
      </c>
      <c r="G230" s="196"/>
      <c r="H230" s="199"/>
      <c r="I230" s="196"/>
      <c r="J230" s="196"/>
      <c r="K230" s="196"/>
      <c r="L230" s="193"/>
      <c r="M230" s="197" t="s">
        <v>0</v>
      </c>
      <c r="N230" s="464">
        <v>0</v>
      </c>
      <c r="O230" s="464"/>
      <c r="P230" s="464"/>
      <c r="Q230" s="244" t="s">
        <v>364</v>
      </c>
      <c r="R230" s="193"/>
      <c r="S230" s="193"/>
      <c r="T230" s="193"/>
      <c r="U230" s="193"/>
      <c r="V230" s="193"/>
      <c r="W230" s="24"/>
      <c r="X230" s="24"/>
      <c r="Y230" s="24"/>
      <c r="AA230" s="24"/>
      <c r="AB230" s="24"/>
      <c r="AD230" s="70">
        <v>10</v>
      </c>
    </row>
    <row r="231" spans="1:41" ht="15" customHeight="1" x14ac:dyDescent="0.15">
      <c r="A231" s="10"/>
      <c r="B231" s="196"/>
      <c r="C231" s="196" t="s">
        <v>367</v>
      </c>
      <c r="D231" s="196"/>
      <c r="E231" s="201" t="s">
        <v>368</v>
      </c>
      <c r="F231" s="196" t="s">
        <v>369</v>
      </c>
      <c r="G231" s="196"/>
      <c r="H231" s="196"/>
      <c r="I231" s="196"/>
      <c r="J231" s="196"/>
      <c r="K231" s="236"/>
      <c r="L231" s="193"/>
      <c r="M231" s="197" t="s">
        <v>0</v>
      </c>
      <c r="N231" s="528">
        <v>0</v>
      </c>
      <c r="O231" s="528"/>
      <c r="P231" s="528"/>
      <c r="Q231" s="189" t="s">
        <v>370</v>
      </c>
      <c r="R231" s="193"/>
      <c r="S231" s="193"/>
      <c r="T231" s="193"/>
      <c r="U231" s="193"/>
      <c r="V231" s="193"/>
      <c r="W231" s="24"/>
      <c r="X231" s="24"/>
      <c r="Y231" s="24"/>
      <c r="AA231" s="24"/>
      <c r="AB231" s="24"/>
      <c r="AD231" s="70">
        <v>11</v>
      </c>
    </row>
    <row r="232" spans="1:41" ht="15" customHeight="1" x14ac:dyDescent="0.15">
      <c r="A232" s="10"/>
      <c r="B232" s="196"/>
      <c r="C232" s="196" t="s">
        <v>466</v>
      </c>
      <c r="D232" s="196"/>
      <c r="E232" s="201" t="s">
        <v>368</v>
      </c>
      <c r="F232" s="196" t="s">
        <v>75</v>
      </c>
      <c r="G232" s="196"/>
      <c r="H232" s="196"/>
      <c r="I232" s="196"/>
      <c r="J232" s="196"/>
      <c r="K232" s="236"/>
      <c r="L232" s="193"/>
      <c r="M232" s="197" t="s">
        <v>0</v>
      </c>
      <c r="N232" s="464">
        <v>0</v>
      </c>
      <c r="O232" s="464"/>
      <c r="P232" s="464"/>
      <c r="Q232" s="198" t="s">
        <v>1</v>
      </c>
      <c r="R232" s="193"/>
      <c r="S232" s="193"/>
      <c r="T232" s="193"/>
      <c r="U232" s="193"/>
      <c r="V232" s="193"/>
      <c r="W232" s="24"/>
      <c r="X232" s="24"/>
      <c r="Y232" s="24"/>
      <c r="AA232" s="24"/>
      <c r="AB232" s="24"/>
      <c r="AD232" s="70">
        <v>12</v>
      </c>
    </row>
    <row r="234" spans="1:41" ht="15" customHeight="1" x14ac:dyDescent="0.15">
      <c r="B234" s="361" t="s">
        <v>721</v>
      </c>
      <c r="S234" s="392" t="str">
        <f>IF(DgnCode="KSCE-LSD15","(도로교한계상태설계법 5.7.2.3)","(KDS 24 14 21 : 2021 4.1.2.3)")</f>
        <v>(도로교한계상태설계법 5.7.2.3)</v>
      </c>
      <c r="AD234" s="70" t="s">
        <v>723</v>
      </c>
      <c r="AO234" s="4"/>
    </row>
    <row r="235" spans="1:41" ht="15" customHeight="1" x14ac:dyDescent="0.15">
      <c r="B235" s="361" t="s">
        <v>722</v>
      </c>
      <c r="S235" s="392" t="str">
        <f>IF(DgnCode="KSCE-LSD15","(도로교한계상태설계법 5.7.2.3)","(KDS 24 14 21 : 2021 4.1.2.3)")</f>
        <v>(도로교한계상태설계법 5.7.2.3)</v>
      </c>
      <c r="AD235" s="70" t="s">
        <v>724</v>
      </c>
      <c r="AO235" s="4"/>
    </row>
    <row r="236" spans="1:41" ht="15" customHeight="1" x14ac:dyDescent="0.15">
      <c r="B236" s="348" t="s">
        <v>700</v>
      </c>
      <c r="S236" s="392" t="str">
        <f>IF(DgnCode="KSCE-LSD15","(도로교한계상태설계법 5.7.2.3)","(KDS 24 14 21 : 2021 4.1.2.3)")</f>
        <v>(도로교한계상태설계법 5.7.2.3)</v>
      </c>
      <c r="AD236" s="70" t="s">
        <v>708</v>
      </c>
      <c r="AO236" s="4"/>
    </row>
    <row r="237" spans="1:41" ht="15" customHeight="1" x14ac:dyDescent="0.15">
      <c r="B237" s="348" t="s">
        <v>709</v>
      </c>
      <c r="S237" s="392" t="str">
        <f>IF(DgnCode="KSCE-LSD15","(도로교한계상태설계법 5.7.2.3)","(KDS 24 14 21 : 2021 4.1.2.3)")</f>
        <v>(도로교한계상태설계법 5.7.2.3)</v>
      </c>
      <c r="AD237" s="70" t="s">
        <v>711</v>
      </c>
      <c r="AO237" s="4"/>
    </row>
    <row r="238" spans="1:41" ht="15" customHeight="1" x14ac:dyDescent="0.15">
      <c r="B238" s="348" t="s">
        <v>710</v>
      </c>
      <c r="S238" s="392" t="str">
        <f>IF(DgnCode="KSCE-LSD15","(도로교한계상태설계법 5.7.2.3)","(KDS 24 14 21 : 2021 4.1.2.3)")</f>
        <v>(도로교한계상태설계법 5.7.2.3)</v>
      </c>
      <c r="AD238" s="70" t="s">
        <v>712</v>
      </c>
      <c r="AO238" s="4"/>
    </row>
    <row r="239" spans="1:41" ht="15" customHeight="1" x14ac:dyDescent="0.15">
      <c r="B239" s="350" t="s">
        <v>701</v>
      </c>
      <c r="C239" s="350" t="s">
        <v>0</v>
      </c>
      <c r="D239" s="388" t="s">
        <v>748</v>
      </c>
      <c r="E239" s="351"/>
      <c r="F239" s="350"/>
      <c r="G239" s="350"/>
      <c r="H239" s="350" t="s">
        <v>0</v>
      </c>
      <c r="I239" s="488">
        <v>382.24823233750249</v>
      </c>
      <c r="J239" s="488"/>
      <c r="K239" s="488"/>
      <c r="L239" s="350" t="s">
        <v>70</v>
      </c>
      <c r="M239" s="350" t="str">
        <f>IF(I239&gt;P239,"&gt;","&lt;")</f>
        <v>&gt;</v>
      </c>
      <c r="N239" s="348" t="s">
        <v>702</v>
      </c>
      <c r="O239" s="350" t="s">
        <v>0</v>
      </c>
      <c r="P239" s="488">
        <v>304.43685891590042</v>
      </c>
      <c r="Q239" s="489"/>
      <c r="R239" s="489"/>
      <c r="S239" s="350" t="s">
        <v>70</v>
      </c>
      <c r="T239" s="349"/>
      <c r="U239" s="349"/>
      <c r="V239" s="349"/>
      <c r="W239" s="349"/>
      <c r="X239" s="349"/>
      <c r="Y239" s="349"/>
      <c r="Z239" s="523" t="str">
        <f>IF(ABS(I239)&gt;=ABS(P239),"...... OK","...... NG")</f>
        <v>...... OK</v>
      </c>
      <c r="AA239" s="523"/>
      <c r="AB239" s="523"/>
      <c r="AD239" s="70" t="s">
        <v>713</v>
      </c>
      <c r="AO239" s="4"/>
    </row>
    <row r="240" spans="1:41" ht="15" customHeight="1" x14ac:dyDescent="0.15">
      <c r="AD240" s="70">
        <v>1</v>
      </c>
    </row>
    <row r="241" spans="1:41" ht="15" customHeight="1" x14ac:dyDescent="0.15">
      <c r="B241" s="196" t="s">
        <v>8</v>
      </c>
      <c r="E241" s="350" t="s">
        <v>702</v>
      </c>
      <c r="F241" s="350" t="s">
        <v>536</v>
      </c>
      <c r="G241" s="360" t="s">
        <v>707</v>
      </c>
      <c r="H241" s="352"/>
      <c r="I241" s="352"/>
      <c r="J241" s="352"/>
      <c r="K241" s="352"/>
      <c r="L241" s="352"/>
      <c r="M241" s="352"/>
      <c r="N241" s="352"/>
      <c r="O241" s="352"/>
      <c r="P241" s="350" t="s">
        <v>0</v>
      </c>
      <c r="Q241" s="488">
        <v>304.43685891590042</v>
      </c>
      <c r="R241" s="488"/>
      <c r="S241" s="488"/>
      <c r="T241" s="488"/>
      <c r="U241" s="350" t="s">
        <v>70</v>
      </c>
      <c r="AD241" s="70">
        <v>2</v>
      </c>
    </row>
    <row r="242" spans="1:41" ht="15" customHeight="1" x14ac:dyDescent="0.15">
      <c r="E242" s="348" t="s">
        <v>714</v>
      </c>
      <c r="F242" s="350" t="s">
        <v>536</v>
      </c>
      <c r="G242" s="348" t="s">
        <v>703</v>
      </c>
      <c r="H242" s="352"/>
      <c r="I242" s="352"/>
      <c r="J242" s="352"/>
      <c r="K242" s="352"/>
      <c r="L242" s="352"/>
      <c r="M242" s="352"/>
      <c r="N242" s="352"/>
      <c r="O242" s="352"/>
      <c r="P242" s="350" t="s">
        <v>0</v>
      </c>
      <c r="Q242" s="493">
        <v>416.244945234375</v>
      </c>
      <c r="R242" s="493"/>
      <c r="S242" s="493"/>
      <c r="T242" s="493"/>
      <c r="U242" s="356" t="s">
        <v>316</v>
      </c>
      <c r="AD242" s="70">
        <v>3</v>
      </c>
    </row>
    <row r="243" spans="1:41" ht="15" customHeight="1" x14ac:dyDescent="0.15">
      <c r="E243" s="348" t="s">
        <v>704</v>
      </c>
      <c r="F243" s="350" t="s">
        <v>536</v>
      </c>
      <c r="G243" s="348" t="s">
        <v>705</v>
      </c>
      <c r="H243" s="352"/>
      <c r="I243" s="352"/>
      <c r="J243" s="352"/>
      <c r="K243" s="352"/>
      <c r="L243" s="352"/>
      <c r="M243" s="352"/>
      <c r="N243" s="352"/>
      <c r="O243" s="359"/>
      <c r="P243" s="350" t="s">
        <v>0</v>
      </c>
      <c r="Q243" s="493">
        <v>226</v>
      </c>
      <c r="R243" s="489"/>
      <c r="S243" s="489"/>
      <c r="T243" s="489"/>
      <c r="U243" s="356" t="s">
        <v>316</v>
      </c>
      <c r="AD243" s="70">
        <v>4</v>
      </c>
    </row>
    <row r="244" spans="1:41" ht="15" customHeight="1" x14ac:dyDescent="0.15">
      <c r="E244" s="353" t="s">
        <v>706</v>
      </c>
      <c r="F244" s="353" t="s">
        <v>0</v>
      </c>
      <c r="G244" s="354" t="s">
        <v>573</v>
      </c>
      <c r="H244" s="354"/>
      <c r="I244" s="354"/>
      <c r="J244" s="354"/>
      <c r="K244" s="357"/>
      <c r="L244" s="358"/>
      <c r="M244" s="352"/>
      <c r="N244" s="352"/>
      <c r="O244" s="352"/>
      <c r="P244" s="350" t="s">
        <v>0</v>
      </c>
      <c r="Q244" s="488">
        <v>497.7</v>
      </c>
      <c r="R244" s="488"/>
      <c r="S244" s="488"/>
      <c r="T244" s="488"/>
      <c r="U244" s="355" t="s">
        <v>503</v>
      </c>
      <c r="AD244" s="70">
        <v>5</v>
      </c>
    </row>
    <row r="247" spans="1:41" ht="15" customHeight="1" x14ac:dyDescent="0.15">
      <c r="B247" s="191" t="s">
        <v>594</v>
      </c>
      <c r="C247" s="191"/>
      <c r="D247" s="191"/>
      <c r="E247" s="191"/>
      <c r="F247" s="191"/>
      <c r="G247" s="191"/>
      <c r="H247" s="393" t="str">
        <f>IF(DgnCode="KSCE-LSD15","도로교한계상태설계법 (5.7.2.3.(4))","(KDS 24 14 21 : 2021 4.1.2.3.(4))")</f>
        <v>도로교한계상태설계법 (5.7.2.3.(4))</v>
      </c>
      <c r="I247" s="191"/>
      <c r="J247" s="191"/>
      <c r="K247" s="191"/>
      <c r="AD247" s="193" t="s">
        <v>596</v>
      </c>
      <c r="AO247" s="4"/>
    </row>
    <row r="248" spans="1:41" ht="15" customHeight="1" x14ac:dyDescent="0.15">
      <c r="B248" s="191" t="s">
        <v>547</v>
      </c>
      <c r="C248" s="191"/>
      <c r="D248" s="191"/>
      <c r="E248" s="191"/>
      <c r="F248" s="191"/>
      <c r="G248" s="191"/>
      <c r="H248" s="393" t="str">
        <f>IF(DgnCode="KSCE-LSD15","도로교한계상태설계법 (5.7.2.3.(4))","(KDS 24 14 21 : 2021 4.1.2.3.(4))")</f>
        <v>도로교한계상태설계법 (5.7.2.3.(4))</v>
      </c>
      <c r="I248" s="191"/>
      <c r="J248" s="191"/>
      <c r="K248" s="191"/>
      <c r="AD248" s="193" t="s">
        <v>507</v>
      </c>
      <c r="AO248" s="4"/>
    </row>
    <row r="249" spans="1:41" ht="15" customHeight="1" x14ac:dyDescent="0.15">
      <c r="B249" s="191" t="s">
        <v>548</v>
      </c>
      <c r="C249" s="191"/>
      <c r="D249" s="191"/>
      <c r="E249" s="191"/>
      <c r="F249" s="191"/>
      <c r="G249" s="191"/>
      <c r="H249" s="393" t="str">
        <f>IF(DgnCode="KSCE-LSD15","도로교한계상태설계법 (5.7.2.3.(4))","(KDS 24 14 21 : 2021 4.1.2.3.(4))")</f>
        <v>도로교한계상태설계법 (5.7.2.3.(4))</v>
      </c>
      <c r="I249" s="191"/>
      <c r="J249" s="191"/>
      <c r="K249" s="191"/>
      <c r="AD249" s="193" t="s">
        <v>508</v>
      </c>
      <c r="AO249" s="4"/>
    </row>
    <row r="250" spans="1:41" ht="15" customHeight="1" x14ac:dyDescent="0.15">
      <c r="A250" s="224"/>
      <c r="B250" s="94" t="s">
        <v>512</v>
      </c>
      <c r="C250" s="94"/>
      <c r="D250" s="251" t="s">
        <v>0</v>
      </c>
      <c r="E250" s="103" t="s">
        <v>513</v>
      </c>
      <c r="F250" s="94"/>
      <c r="G250" s="94"/>
      <c r="H250" s="104"/>
      <c r="I250" s="275"/>
      <c r="J250" s="99"/>
      <c r="K250" s="98"/>
      <c r="L250" s="98"/>
      <c r="M250" s="251" t="s">
        <v>0</v>
      </c>
      <c r="N250" s="705">
        <v>0</v>
      </c>
      <c r="O250" s="706"/>
      <c r="P250" s="706"/>
      <c r="Q250" s="706"/>
      <c r="R250" s="94" t="s">
        <v>70</v>
      </c>
      <c r="S250" s="224"/>
      <c r="T250" s="224"/>
      <c r="U250" s="224"/>
      <c r="V250" s="94"/>
      <c r="W250" s="224"/>
      <c r="AD250" s="193" t="s">
        <v>509</v>
      </c>
    </row>
    <row r="251" spans="1:41" ht="15" customHeight="1" x14ac:dyDescent="0.15">
      <c r="A251" s="224"/>
      <c r="B251" s="97" t="s">
        <v>514</v>
      </c>
      <c r="C251" s="98"/>
      <c r="D251" s="257" t="s">
        <v>0</v>
      </c>
      <c r="E251" s="103" t="s">
        <v>515</v>
      </c>
      <c r="F251" s="104"/>
      <c r="G251" s="104"/>
      <c r="H251" s="104"/>
      <c r="I251" s="275"/>
      <c r="J251" s="99"/>
      <c r="K251" s="98"/>
      <c r="L251" s="98"/>
      <c r="M251" s="251" t="s">
        <v>0</v>
      </c>
      <c r="N251" s="526">
        <v>0</v>
      </c>
      <c r="O251" s="526"/>
      <c r="P251" s="526"/>
      <c r="Q251" s="526"/>
      <c r="R251" s="278" t="s">
        <v>70</v>
      </c>
      <c r="S251" s="224"/>
      <c r="T251" s="224"/>
      <c r="U251" s="224"/>
      <c r="V251" s="224"/>
      <c r="W251" s="224"/>
      <c r="AC251" s="99"/>
      <c r="AD251" s="193">
        <v>1</v>
      </c>
    </row>
    <row r="252" spans="1:41" ht="15" customHeight="1" x14ac:dyDescent="0.15">
      <c r="A252" s="224"/>
      <c r="B252" s="94" t="s">
        <v>516</v>
      </c>
      <c r="C252" s="94"/>
      <c r="D252" s="257" t="s">
        <v>0</v>
      </c>
      <c r="E252" s="94" t="s">
        <v>517</v>
      </c>
      <c r="F252" s="94"/>
      <c r="G252" s="94"/>
      <c r="H252" s="94"/>
      <c r="I252" s="270" t="s">
        <v>0</v>
      </c>
      <c r="J252" s="464">
        <v>0</v>
      </c>
      <c r="K252" s="464"/>
      <c r="L252" s="464"/>
      <c r="M252" s="196" t="s">
        <v>6</v>
      </c>
      <c r="N252" s="201" t="str">
        <f>IF(ABS(J252)&gt;=ABS(Q252),"≥","&lt;")</f>
        <v>≥</v>
      </c>
      <c r="O252" s="197" t="s">
        <v>28</v>
      </c>
      <c r="P252" s="197" t="s">
        <v>0</v>
      </c>
      <c r="Q252" s="464">
        <v>0</v>
      </c>
      <c r="R252" s="464"/>
      <c r="S252" s="464"/>
      <c r="T252" s="198" t="s">
        <v>6</v>
      </c>
      <c r="U252" s="224"/>
      <c r="V252" s="248"/>
      <c r="W252" s="224"/>
      <c r="X252" s="83"/>
      <c r="Z252" s="663" t="str">
        <f>IF(ABS(J252)&gt;=ABS(Q252),"...... OK","...... NG")</f>
        <v>...... OK</v>
      </c>
      <c r="AA252" s="663"/>
      <c r="AB252" s="663"/>
      <c r="AD252" s="193">
        <v>2</v>
      </c>
    </row>
    <row r="253" spans="1:41" ht="15" customHeight="1" x14ac:dyDescent="0.15">
      <c r="A253" s="224"/>
      <c r="B253" s="224"/>
      <c r="C253" s="224"/>
      <c r="D253" s="224"/>
      <c r="E253" s="224"/>
      <c r="F253" s="224"/>
      <c r="G253" s="224"/>
      <c r="H253" s="224"/>
      <c r="I253" s="224"/>
      <c r="J253" s="224"/>
      <c r="K253" s="224"/>
      <c r="L253" s="224"/>
      <c r="M253" s="224"/>
      <c r="N253" s="224"/>
      <c r="O253" s="224"/>
      <c r="P253" s="224"/>
      <c r="Q253" s="224"/>
      <c r="R253" s="224"/>
      <c r="S253" s="224"/>
      <c r="T253" s="224"/>
      <c r="U253" s="224"/>
      <c r="V253" s="224"/>
      <c r="W253" s="224"/>
      <c r="AD253" s="193">
        <v>3</v>
      </c>
    </row>
    <row r="254" spans="1:41" ht="15" customHeight="1" x14ac:dyDescent="0.15">
      <c r="A254" s="224"/>
      <c r="B254" s="196" t="s">
        <v>8</v>
      </c>
      <c r="C254" s="224"/>
      <c r="D254" s="224"/>
      <c r="E254" s="224"/>
      <c r="F254" s="224"/>
      <c r="G254" s="224"/>
      <c r="H254" s="224"/>
      <c r="I254" s="224"/>
      <c r="J254" s="224"/>
      <c r="K254" s="224"/>
      <c r="L254" s="224"/>
      <c r="M254" s="224"/>
      <c r="N254" s="224"/>
      <c r="O254" s="224"/>
      <c r="P254" s="224"/>
      <c r="Q254" s="224"/>
      <c r="R254" s="224"/>
      <c r="S254" s="224"/>
      <c r="T254" s="224"/>
      <c r="U254" s="224"/>
      <c r="V254" s="224"/>
      <c r="W254" s="224"/>
      <c r="AD254" s="193">
        <v>4</v>
      </c>
    </row>
    <row r="255" spans="1:41" customFormat="1" ht="15" customHeight="1" x14ac:dyDescent="0.15">
      <c r="B255" s="196"/>
      <c r="C255" s="94" t="s">
        <v>518</v>
      </c>
      <c r="D255" s="251" t="s">
        <v>0</v>
      </c>
      <c r="E255" s="189" t="s">
        <v>521</v>
      </c>
      <c r="F255" s="199"/>
      <c r="G255" s="199"/>
      <c r="H255" s="199"/>
      <c r="I255" s="225"/>
      <c r="J255" s="486">
        <v>0</v>
      </c>
      <c r="K255" s="486"/>
      <c r="L255" s="486"/>
      <c r="M255" s="227" t="s">
        <v>70</v>
      </c>
      <c r="N255" s="224"/>
      <c r="O255" s="224"/>
      <c r="P255" s="224"/>
      <c r="V255" s="224"/>
      <c r="W255" s="224"/>
      <c r="X255" s="9"/>
      <c r="Y255" s="9"/>
      <c r="Z255" s="9"/>
      <c r="AA255" s="9"/>
      <c r="AB255" s="9"/>
      <c r="AD255" s="193">
        <v>5</v>
      </c>
    </row>
    <row r="256" spans="1:41" customFormat="1" ht="15" customHeight="1" x14ac:dyDescent="0.15">
      <c r="D256" s="482" t="s">
        <v>321</v>
      </c>
      <c r="E256" s="482"/>
      <c r="F256" s="225" t="s">
        <v>0</v>
      </c>
      <c r="G256" s="86" t="s">
        <v>498</v>
      </c>
      <c r="H256" s="226"/>
      <c r="I256" s="226"/>
      <c r="J256" s="226"/>
      <c r="K256" s="226"/>
      <c r="L256" s="226"/>
      <c r="M256" s="226"/>
      <c r="N256" s="226"/>
      <c r="O256" s="225"/>
      <c r="P256" s="135"/>
      <c r="Q256" s="225" t="s">
        <v>0</v>
      </c>
      <c r="R256" s="486">
        <v>0</v>
      </c>
      <c r="S256" s="486"/>
      <c r="T256" s="486"/>
      <c r="U256" s="198" t="s">
        <v>70</v>
      </c>
      <c r="W256" s="24"/>
      <c r="X256" s="24"/>
      <c r="Y256" s="89"/>
      <c r="Z256" s="89"/>
      <c r="AA256" s="24"/>
      <c r="AB256" s="24"/>
      <c r="AD256" s="193">
        <v>6</v>
      </c>
    </row>
    <row r="257" spans="1:30" customFormat="1" ht="15" customHeight="1" x14ac:dyDescent="0.15">
      <c r="D257" s="495" t="s">
        <v>454</v>
      </c>
      <c r="E257" s="495"/>
      <c r="F257" s="197" t="s">
        <v>0</v>
      </c>
      <c r="G257" s="91" t="s">
        <v>499</v>
      </c>
      <c r="H257" s="196"/>
      <c r="I257" s="196"/>
      <c r="J257" s="196"/>
      <c r="K257" s="196"/>
      <c r="L257" s="196"/>
      <c r="M257" s="196"/>
      <c r="N257" s="226"/>
      <c r="O257" s="197"/>
      <c r="P257" s="135"/>
      <c r="Q257" s="197" t="s">
        <v>0</v>
      </c>
      <c r="R257" s="486">
        <v>0</v>
      </c>
      <c r="S257" s="486"/>
      <c r="T257" s="486"/>
      <c r="U257" s="198" t="s">
        <v>70</v>
      </c>
      <c r="W257" s="24"/>
      <c r="X257" s="24"/>
      <c r="Y257" s="89"/>
      <c r="Z257" s="89"/>
      <c r="AA257" s="24"/>
      <c r="AB257" s="24"/>
      <c r="AD257" s="193">
        <v>7</v>
      </c>
    </row>
    <row r="258" spans="1:30" ht="15" customHeight="1" x14ac:dyDescent="0.15">
      <c r="A258" s="224"/>
      <c r="B258"/>
      <c r="C258"/>
      <c r="D258" s="197"/>
      <c r="E258" s="189" t="s">
        <v>346</v>
      </c>
      <c r="F258" s="197" t="s">
        <v>0</v>
      </c>
      <c r="G258" s="189" t="s">
        <v>347</v>
      </c>
      <c r="H258" s="199"/>
      <c r="I258" s="199"/>
      <c r="J258" s="199"/>
      <c r="M258" s="197" t="s">
        <v>0</v>
      </c>
      <c r="N258" s="524">
        <v>0</v>
      </c>
      <c r="O258" s="524"/>
      <c r="P258" s="524"/>
      <c r="S258" s="55"/>
      <c r="X258" s="24"/>
      <c r="Y258" s="89"/>
      <c r="Z258" s="89"/>
      <c r="AA258" s="24"/>
      <c r="AB258" s="24"/>
      <c r="AC258"/>
      <c r="AD258" s="193">
        <v>8</v>
      </c>
    </row>
    <row r="259" spans="1:30" ht="15" customHeight="1" x14ac:dyDescent="0.15">
      <c r="A259" s="224"/>
      <c r="B259"/>
      <c r="C259"/>
      <c r="D259" s="197"/>
      <c r="E259" s="103" t="s">
        <v>502</v>
      </c>
      <c r="F259" s="213" t="s">
        <v>0</v>
      </c>
      <c r="G259" s="467">
        <v>700</v>
      </c>
      <c r="H259" s="467"/>
      <c r="I259" s="467"/>
      <c r="J259" s="97" t="s">
        <v>503</v>
      </c>
      <c r="K259" s="2" t="s">
        <v>531</v>
      </c>
      <c r="L259" s="98"/>
      <c r="M259" s="196"/>
      <c r="N259" s="226"/>
      <c r="O259" s="197"/>
      <c r="P259" s="135"/>
      <c r="Q259" s="197"/>
      <c r="R259" s="55"/>
      <c r="S259" s="55"/>
      <c r="T259" s="55"/>
      <c r="U259" s="198"/>
      <c r="V259"/>
      <c r="W259" s="24"/>
      <c r="X259" s="24"/>
      <c r="Y259" s="89"/>
      <c r="Z259" s="89"/>
      <c r="AA259" s="24"/>
      <c r="AB259" s="24"/>
      <c r="AC259"/>
      <c r="AD259" s="193">
        <v>9</v>
      </c>
    </row>
    <row r="260" spans="1:30" ht="15" customHeight="1" x14ac:dyDescent="0.15">
      <c r="A260" s="224"/>
      <c r="B260"/>
      <c r="C260"/>
      <c r="D260" s="197"/>
      <c r="E260" s="199" t="s">
        <v>7</v>
      </c>
      <c r="F260" s="197" t="s">
        <v>0</v>
      </c>
      <c r="G260" s="196" t="s">
        <v>319</v>
      </c>
      <c r="H260" s="226"/>
      <c r="I260" s="226"/>
      <c r="J260" s="226"/>
      <c r="K260" s="226"/>
      <c r="L260" s="226"/>
      <c r="M260" s="225" t="s">
        <v>0</v>
      </c>
      <c r="N260" s="527">
        <v>0</v>
      </c>
      <c r="O260" s="527"/>
      <c r="P260" s="527"/>
      <c r="S260" s="55"/>
      <c r="X260" s="24"/>
      <c r="Y260" s="89"/>
      <c r="Z260" s="89"/>
      <c r="AA260" s="24"/>
      <c r="AB260" s="24"/>
      <c r="AC260"/>
      <c r="AD260" s="193">
        <v>10</v>
      </c>
    </row>
    <row r="261" spans="1:30" ht="15" customHeight="1" x14ac:dyDescent="0.15">
      <c r="A261" s="224"/>
      <c r="B261"/>
      <c r="C261"/>
      <c r="D261" s="197"/>
      <c r="E261" s="199" t="s">
        <v>69</v>
      </c>
      <c r="F261" s="197" t="s">
        <v>0</v>
      </c>
      <c r="G261" s="196" t="s">
        <v>320</v>
      </c>
      <c r="H261" s="226"/>
      <c r="I261" s="226"/>
      <c r="J261" s="226"/>
      <c r="K261" s="226"/>
      <c r="L261" s="226"/>
      <c r="M261" s="225" t="s">
        <v>0</v>
      </c>
      <c r="N261" s="503">
        <v>0</v>
      </c>
      <c r="O261" s="503"/>
      <c r="P261" s="503"/>
      <c r="S261" s="55"/>
      <c r="X261" s="24"/>
      <c r="Y261" s="89"/>
      <c r="Z261" s="89"/>
      <c r="AA261" s="24"/>
      <c r="AB261" s="24"/>
      <c r="AC261"/>
      <c r="AD261" s="193">
        <v>11</v>
      </c>
    </row>
    <row r="262" spans="1:30" ht="15" customHeight="1" x14ac:dyDescent="0.15">
      <c r="A262" s="224"/>
      <c r="B262" s="224"/>
      <c r="C262" s="103" t="s">
        <v>519</v>
      </c>
      <c r="D262" s="104"/>
      <c r="E262" s="94"/>
      <c r="F262" s="94" t="s">
        <v>506</v>
      </c>
      <c r="G262" s="104"/>
      <c r="H262" s="94"/>
      <c r="I262" s="97"/>
      <c r="J262" s="98"/>
      <c r="K262" s="98"/>
      <c r="L262" s="98"/>
      <c r="M262" s="98"/>
      <c r="N262" s="98"/>
      <c r="O262" s="98"/>
      <c r="P262" s="98"/>
      <c r="Q262" s="99"/>
      <c r="R262" s="99"/>
      <c r="S262" s="99"/>
      <c r="T262" s="99"/>
      <c r="U262" s="99"/>
      <c r="V262" s="98"/>
      <c r="W262" s="277"/>
      <c r="X262" s="109"/>
      <c r="Y262" s="99"/>
      <c r="AC262"/>
      <c r="AD262" s="193">
        <v>12</v>
      </c>
    </row>
    <row r="263" spans="1:30" ht="15" customHeight="1" x14ac:dyDescent="0.15">
      <c r="A263" s="224"/>
      <c r="B263" s="224"/>
      <c r="C263" s="189" t="s">
        <v>354</v>
      </c>
      <c r="D263" s="196"/>
      <c r="E263" s="201" t="s">
        <v>67</v>
      </c>
      <c r="F263" s="189" t="s">
        <v>356</v>
      </c>
      <c r="G263" s="192"/>
      <c r="H263" s="192"/>
      <c r="I263" s="196"/>
      <c r="J263" s="196"/>
      <c r="K263" s="197"/>
      <c r="L263" s="198"/>
      <c r="M263" s="197" t="s">
        <v>0</v>
      </c>
      <c r="N263" s="524">
        <v>0</v>
      </c>
      <c r="O263" s="525"/>
      <c r="P263" s="525"/>
      <c r="Q263" s="196" t="s">
        <v>343</v>
      </c>
      <c r="R263" s="196"/>
      <c r="S263" s="243" t="s">
        <v>358</v>
      </c>
      <c r="T263" s="196"/>
      <c r="U263" s="191"/>
      <c r="V263" s="191"/>
      <c r="W263" s="224"/>
      <c r="AC263"/>
      <c r="AD263" s="193">
        <v>13</v>
      </c>
    </row>
    <row r="264" spans="1:30" ht="15" customHeight="1" x14ac:dyDescent="0.15">
      <c r="A264" s="224"/>
      <c r="B264" s="224"/>
      <c r="C264" s="189" t="s">
        <v>359</v>
      </c>
      <c r="D264" s="196"/>
      <c r="E264" s="201" t="s">
        <v>67</v>
      </c>
      <c r="F264" s="189" t="s">
        <v>360</v>
      </c>
      <c r="G264" s="199"/>
      <c r="H264" s="199"/>
      <c r="I264" s="196"/>
      <c r="J264" s="196"/>
      <c r="K264" s="196"/>
      <c r="L264" s="196"/>
      <c r="M264" s="197" t="s">
        <v>0</v>
      </c>
      <c r="N264" s="464">
        <v>0</v>
      </c>
      <c r="O264" s="464"/>
      <c r="P264" s="464"/>
      <c r="Q264" s="196" t="s">
        <v>334</v>
      </c>
      <c r="R264" s="196"/>
      <c r="S264" s="196"/>
      <c r="T264" s="196"/>
      <c r="U264" s="191"/>
      <c r="V264" s="191"/>
      <c r="W264" s="224"/>
      <c r="AC264"/>
      <c r="AD264" s="193">
        <v>14</v>
      </c>
    </row>
    <row r="265" spans="1:30" ht="15" customHeight="1" x14ac:dyDescent="0.15">
      <c r="A265" s="224"/>
      <c r="B265" s="224"/>
      <c r="C265" s="196" t="s">
        <v>511</v>
      </c>
      <c r="D265" s="196"/>
      <c r="E265" s="201" t="s">
        <v>67</v>
      </c>
      <c r="F265" s="196" t="s">
        <v>362</v>
      </c>
      <c r="G265" s="196"/>
      <c r="H265" s="196"/>
      <c r="I265" s="199"/>
      <c r="J265" s="196"/>
      <c r="K265" s="196"/>
      <c r="L265" s="195"/>
      <c r="M265" s="238" t="s">
        <v>0</v>
      </c>
      <c r="N265" s="494">
        <v>0</v>
      </c>
      <c r="O265" s="494"/>
      <c r="P265" s="494"/>
      <c r="Q265" s="196" t="s">
        <v>363</v>
      </c>
      <c r="R265" s="196"/>
      <c r="S265" s="196"/>
      <c r="T265" s="196"/>
      <c r="U265" s="191"/>
      <c r="V265" s="191"/>
      <c r="W265" s="224"/>
      <c r="AC265"/>
      <c r="AD265" s="193">
        <v>15</v>
      </c>
    </row>
    <row r="266" spans="1:30" ht="15" customHeight="1" x14ac:dyDescent="0.15">
      <c r="A266" s="224"/>
      <c r="B266" s="224"/>
      <c r="C266" s="196" t="s">
        <v>468</v>
      </c>
      <c r="D266" s="197"/>
      <c r="E266" s="189" t="s">
        <v>469</v>
      </c>
      <c r="G266" s="196"/>
      <c r="H266" s="199"/>
      <c r="I266" s="196"/>
      <c r="J266" s="196"/>
      <c r="K266" s="196"/>
      <c r="L266" s="197"/>
      <c r="M266" s="197" t="s">
        <v>0</v>
      </c>
      <c r="N266" s="464">
        <v>0</v>
      </c>
      <c r="O266" s="464"/>
      <c r="P266" s="464"/>
      <c r="Q266" s="196" t="s">
        <v>299</v>
      </c>
      <c r="R266" s="196"/>
      <c r="S266" s="196"/>
      <c r="T266" s="196"/>
      <c r="U266" s="191"/>
      <c r="V266" s="191"/>
      <c r="W266" s="224"/>
      <c r="AC266"/>
      <c r="AD266" s="193">
        <v>16</v>
      </c>
    </row>
    <row r="267" spans="1:30" ht="15" customHeight="1" x14ac:dyDescent="0.15">
      <c r="A267" s="224"/>
      <c r="B267" s="224"/>
      <c r="C267" s="196" t="s">
        <v>611</v>
      </c>
      <c r="D267" s="197"/>
      <c r="E267" s="197" t="s">
        <v>0</v>
      </c>
      <c r="F267" s="196" t="s">
        <v>366</v>
      </c>
      <c r="G267" s="196"/>
      <c r="H267" s="199"/>
      <c r="I267" s="196"/>
      <c r="J267" s="196"/>
      <c r="K267" s="196"/>
      <c r="L267" s="193"/>
      <c r="M267" s="197" t="s">
        <v>0</v>
      </c>
      <c r="N267" s="464">
        <v>0</v>
      </c>
      <c r="O267" s="464"/>
      <c r="P267" s="464"/>
      <c r="Q267" s="244" t="s">
        <v>299</v>
      </c>
      <c r="R267" s="193"/>
      <c r="S267" s="196"/>
      <c r="T267" s="196"/>
      <c r="U267" s="191"/>
      <c r="V267" s="191"/>
      <c r="W267" s="224"/>
      <c r="AC267"/>
      <c r="AD267" s="193">
        <v>17</v>
      </c>
    </row>
    <row r="268" spans="1:30" ht="15" customHeight="1" x14ac:dyDescent="0.15">
      <c r="A268" s="224"/>
      <c r="B268" s="224"/>
      <c r="C268" s="196" t="s">
        <v>365</v>
      </c>
      <c r="D268" s="197"/>
      <c r="E268" s="197" t="s">
        <v>0</v>
      </c>
      <c r="F268" s="196" t="s">
        <v>610</v>
      </c>
      <c r="G268" s="196"/>
      <c r="H268" s="199"/>
      <c r="I268" s="196"/>
      <c r="J268" s="196"/>
      <c r="K268" s="196"/>
      <c r="L268" s="193"/>
      <c r="M268" s="197" t="s">
        <v>0</v>
      </c>
      <c r="N268" s="464">
        <v>0</v>
      </c>
      <c r="O268" s="464"/>
      <c r="P268" s="464"/>
      <c r="Q268" s="244" t="s">
        <v>299</v>
      </c>
      <c r="R268" s="193"/>
      <c r="S268" s="193"/>
      <c r="T268" s="193"/>
      <c r="U268" s="193"/>
      <c r="V268" s="193"/>
      <c r="W268" s="181"/>
      <c r="AC268"/>
      <c r="AD268" s="193">
        <v>18</v>
      </c>
    </row>
    <row r="269" spans="1:30" ht="15" customHeight="1" x14ac:dyDescent="0.15">
      <c r="A269" s="224"/>
      <c r="B269" s="224"/>
      <c r="C269" s="196" t="s">
        <v>338</v>
      </c>
      <c r="D269" s="196"/>
      <c r="E269" s="201" t="s">
        <v>67</v>
      </c>
      <c r="F269" s="196" t="s">
        <v>369</v>
      </c>
      <c r="G269" s="196"/>
      <c r="H269" s="196"/>
      <c r="I269" s="196"/>
      <c r="J269" s="196"/>
      <c r="K269" s="236"/>
      <c r="L269" s="193"/>
      <c r="M269" s="197" t="s">
        <v>0</v>
      </c>
      <c r="N269" s="528">
        <v>0</v>
      </c>
      <c r="O269" s="528"/>
      <c r="P269" s="528"/>
      <c r="Q269" s="189" t="s">
        <v>2</v>
      </c>
      <c r="R269" s="193"/>
      <c r="S269" s="193"/>
      <c r="T269" s="193"/>
      <c r="U269" s="193"/>
      <c r="V269" s="193"/>
      <c r="W269" s="181"/>
      <c r="AC269"/>
      <c r="AD269" s="193">
        <v>19</v>
      </c>
    </row>
    <row r="270" spans="1:30" ht="15" customHeight="1" x14ac:dyDescent="0.15">
      <c r="A270" s="224"/>
      <c r="B270" s="224"/>
      <c r="C270" s="196" t="s">
        <v>466</v>
      </c>
      <c r="D270" s="196"/>
      <c r="E270" s="201" t="s">
        <v>67</v>
      </c>
      <c r="F270" s="196" t="s">
        <v>75</v>
      </c>
      <c r="G270" s="196"/>
      <c r="H270" s="196"/>
      <c r="I270" s="196"/>
      <c r="J270" s="196"/>
      <c r="K270" s="236"/>
      <c r="L270" s="193"/>
      <c r="M270" s="197" t="s">
        <v>0</v>
      </c>
      <c r="N270" s="464">
        <v>0</v>
      </c>
      <c r="O270" s="464"/>
      <c r="P270" s="464"/>
      <c r="Q270" s="198" t="s">
        <v>1</v>
      </c>
      <c r="R270" s="193"/>
      <c r="S270" s="193"/>
      <c r="T270" s="193"/>
      <c r="U270" s="193"/>
      <c r="V270" s="193"/>
      <c r="W270" s="181"/>
      <c r="AC270"/>
      <c r="AD270" s="193">
        <v>20</v>
      </c>
    </row>
    <row r="271" spans="1:30" ht="15" customHeight="1" x14ac:dyDescent="0.15">
      <c r="A271" s="224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</row>
    <row r="272" spans="1:30" ht="15" customHeight="1" x14ac:dyDescent="0.15">
      <c r="A272" s="224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</row>
    <row r="273" spans="1:30" ht="15" customHeight="1" x14ac:dyDescent="0.15">
      <c r="A273" s="174"/>
      <c r="B273" s="173" t="s">
        <v>529</v>
      </c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 t="s">
        <v>530</v>
      </c>
    </row>
    <row r="274" spans="1:30" ht="15" customHeight="1" x14ac:dyDescent="0.15">
      <c r="A274" s="174"/>
      <c r="B274" s="105" t="s">
        <v>223</v>
      </c>
      <c r="C274" s="105"/>
      <c r="D274" s="175"/>
      <c r="E274" s="100"/>
      <c r="F274" s="103"/>
      <c r="G274" s="85"/>
      <c r="H274" s="86"/>
      <c r="I274" s="92"/>
      <c r="U274" s="99"/>
      <c r="V274" s="99"/>
      <c r="W274" s="99"/>
      <c r="X274" s="99"/>
      <c r="Y274" s="83"/>
      <c r="Z274" s="83"/>
      <c r="AA274" s="83"/>
      <c r="AB274" s="10"/>
      <c r="AD274" s="170" t="s">
        <v>540</v>
      </c>
    </row>
    <row r="275" spans="1:30" ht="15" customHeight="1" x14ac:dyDescent="0.15">
      <c r="A275" s="174"/>
      <c r="B275" s="83"/>
      <c r="C275" s="475" t="s">
        <v>224</v>
      </c>
      <c r="D275" s="475"/>
      <c r="E275" s="100" t="s">
        <v>0</v>
      </c>
      <c r="F275" s="502" t="s">
        <v>225</v>
      </c>
      <c r="G275" s="502"/>
      <c r="H275" s="502"/>
      <c r="L275" s="92" t="s">
        <v>0</v>
      </c>
      <c r="M275" s="529">
        <v>0</v>
      </c>
      <c r="N275" s="529"/>
      <c r="O275" s="529"/>
      <c r="P275" s="177" t="s">
        <v>226</v>
      </c>
      <c r="Q275" s="100"/>
      <c r="R275" s="176"/>
      <c r="S275" s="176"/>
      <c r="T275" s="83"/>
      <c r="U275" s="99"/>
      <c r="V275" s="178"/>
      <c r="W275" s="99"/>
      <c r="X275" s="99"/>
      <c r="Y275" s="83"/>
      <c r="Z275" s="83"/>
      <c r="AA275" s="83"/>
      <c r="AB275" s="10"/>
      <c r="AD275" s="170" t="s">
        <v>325</v>
      </c>
    </row>
    <row r="276" spans="1:30" ht="15" customHeight="1" x14ac:dyDescent="0.15">
      <c r="A276" s="174"/>
      <c r="B276" s="83"/>
      <c r="C276" s="483" t="s">
        <v>227</v>
      </c>
      <c r="D276" s="483"/>
      <c r="E276" s="84" t="s">
        <v>0</v>
      </c>
      <c r="F276" s="480"/>
      <c r="G276" s="480"/>
      <c r="H276" s="480"/>
      <c r="I276" s="480"/>
      <c r="J276" s="480"/>
      <c r="K276" s="480"/>
      <c r="L276" s="100" t="s">
        <v>0</v>
      </c>
      <c r="M276" s="464">
        <v>0</v>
      </c>
      <c r="N276" s="626"/>
      <c r="O276" s="626"/>
      <c r="P276" s="177" t="s">
        <v>226</v>
      </c>
      <c r="Q276" s="262"/>
      <c r="R276" s="88" t="str">
        <f>IF(M276&gt;=M275,"≥","&lt;")</f>
        <v>≥</v>
      </c>
      <c r="S276" s="475" t="s">
        <v>224</v>
      </c>
      <c r="T276" s="475"/>
      <c r="U276" s="83"/>
      <c r="Y276" s="83"/>
      <c r="Z276" s="462" t="str">
        <f>IF(M276&gt;=M275,"...... OK","...... NG")</f>
        <v>...... OK</v>
      </c>
      <c r="AA276" s="462"/>
      <c r="AB276" s="462"/>
      <c r="AD276" s="170">
        <v>1</v>
      </c>
    </row>
    <row r="277" spans="1:30" ht="15" customHeight="1" x14ac:dyDescent="0.15">
      <c r="A277" s="174"/>
      <c r="B277" s="83"/>
      <c r="C277" s="615" t="s">
        <v>228</v>
      </c>
      <c r="D277" s="615"/>
      <c r="E277" s="84" t="s">
        <v>5</v>
      </c>
      <c r="F277" s="483" t="s">
        <v>229</v>
      </c>
      <c r="G277" s="483"/>
      <c r="H277" s="483"/>
      <c r="I277" s="483"/>
      <c r="J277" s="483"/>
      <c r="K277" s="483"/>
      <c r="L277" s="84" t="s">
        <v>5</v>
      </c>
      <c r="M277" s="710">
        <v>0</v>
      </c>
      <c r="N277" s="710"/>
      <c r="O277" s="710"/>
      <c r="P277" s="86" t="s">
        <v>230</v>
      </c>
      <c r="Q277" s="83"/>
      <c r="R277" s="83"/>
      <c r="S277" s="83"/>
      <c r="T277" s="83"/>
      <c r="U277" s="83"/>
      <c r="V277" s="83"/>
      <c r="W277" s="83"/>
      <c r="X277" s="83"/>
      <c r="Y277" s="83"/>
      <c r="Z277" s="83"/>
      <c r="AA277" s="83"/>
      <c r="AB277" s="10"/>
      <c r="AD277" s="170">
        <v>2</v>
      </c>
    </row>
    <row r="278" spans="1:30" ht="15" customHeight="1" x14ac:dyDescent="0.15">
      <c r="A278" s="174"/>
      <c r="B278" s="83"/>
      <c r="C278" s="627" t="s">
        <v>238</v>
      </c>
      <c r="D278" s="582"/>
      <c r="E278" s="84" t="s">
        <v>0</v>
      </c>
      <c r="F278" s="625"/>
      <c r="G278" s="625"/>
      <c r="H278" s="625"/>
      <c r="I278" s="86" t="s">
        <v>230</v>
      </c>
      <c r="J278" s="83"/>
      <c r="K278" s="88" t="str">
        <f>IF(F278&lt;=M277,"≤","&gt;")</f>
        <v>≤</v>
      </c>
      <c r="L278" s="475" t="s">
        <v>231</v>
      </c>
      <c r="M278" s="475"/>
      <c r="N278" s="83"/>
      <c r="O278" s="179"/>
      <c r="P278" s="83"/>
      <c r="Q278" s="83"/>
      <c r="R278" s="83"/>
      <c r="S278" s="83"/>
      <c r="T278" s="83"/>
      <c r="Y278" s="83"/>
      <c r="Z278" s="462" t="str">
        <f>IF(F278&lt;=M277,"...... OK","...... NG")</f>
        <v>...... OK</v>
      </c>
      <c r="AA278" s="462"/>
      <c r="AB278" s="462"/>
      <c r="AD278" s="170">
        <v>3</v>
      </c>
    </row>
    <row r="279" spans="1:30" ht="15" customHeight="1" x14ac:dyDescent="0.15">
      <c r="A279" s="174"/>
      <c r="B279" s="83"/>
      <c r="C279" s="105"/>
      <c r="D279" s="83"/>
      <c r="E279" s="84"/>
      <c r="F279" s="146"/>
      <c r="G279" s="146"/>
      <c r="H279" s="146"/>
      <c r="I279" s="86"/>
      <c r="J279" s="83"/>
      <c r="K279" s="88"/>
      <c r="L279" s="175"/>
      <c r="M279" s="175"/>
      <c r="N279" s="83"/>
      <c r="O279" s="179"/>
      <c r="P279" s="83"/>
      <c r="Q279" s="83"/>
      <c r="R279" s="83"/>
      <c r="S279" s="83"/>
      <c r="T279" s="83"/>
      <c r="U279" s="83"/>
      <c r="Y279" s="83"/>
      <c r="Z279" s="147"/>
      <c r="AA279" s="147"/>
      <c r="AB279" s="147"/>
      <c r="AD279" s="193"/>
    </row>
    <row r="280" spans="1:30" ht="15" customHeight="1" x14ac:dyDescent="0.15">
      <c r="A280" s="174"/>
      <c r="B280" s="105" t="s">
        <v>232</v>
      </c>
      <c r="C280" s="105"/>
      <c r="D280" s="83"/>
      <c r="E280" s="83"/>
      <c r="F280" s="83"/>
      <c r="G280" s="83"/>
      <c r="H280" s="83"/>
      <c r="I280" s="83"/>
      <c r="J280" s="83"/>
      <c r="K280" s="83"/>
      <c r="U280" s="83"/>
      <c r="V280" s="83"/>
      <c r="W280" s="83"/>
      <c r="X280" s="83"/>
      <c r="Y280" s="83"/>
      <c r="Z280" s="83"/>
      <c r="AA280" s="83"/>
      <c r="AB280" s="10"/>
      <c r="AD280" s="170" t="s">
        <v>326</v>
      </c>
    </row>
    <row r="281" spans="1:30" ht="15" customHeight="1" x14ac:dyDescent="0.15">
      <c r="A281" s="174"/>
      <c r="B281" s="83"/>
      <c r="C281" s="475" t="s">
        <v>233</v>
      </c>
      <c r="D281" s="475"/>
      <c r="E281" s="100" t="s">
        <v>0</v>
      </c>
      <c r="F281" s="502" t="s">
        <v>225</v>
      </c>
      <c r="G281" s="502"/>
      <c r="H281" s="502"/>
      <c r="L281" s="92" t="s">
        <v>0</v>
      </c>
      <c r="M281" s="529"/>
      <c r="N281" s="529"/>
      <c r="O281" s="529"/>
      <c r="P281" s="177" t="s">
        <v>226</v>
      </c>
      <c r="Q281" s="176"/>
      <c r="R281" s="176"/>
      <c r="S281" s="176"/>
      <c r="T281" s="83"/>
      <c r="U281" s="99"/>
      <c r="V281" s="99"/>
      <c r="W281" s="99"/>
      <c r="X281" s="99"/>
      <c r="Y281" s="83"/>
      <c r="Z281" s="83"/>
      <c r="AA281" s="83"/>
      <c r="AB281" s="10"/>
      <c r="AD281" s="170" t="s">
        <v>327</v>
      </c>
    </row>
    <row r="282" spans="1:30" ht="15" customHeight="1" x14ac:dyDescent="0.15">
      <c r="A282" s="174"/>
      <c r="B282" s="83"/>
      <c r="C282" s="483" t="s">
        <v>234</v>
      </c>
      <c r="D282" s="483"/>
      <c r="E282" s="84" t="s">
        <v>0</v>
      </c>
      <c r="F282" s="480"/>
      <c r="G282" s="480"/>
      <c r="H282" s="480"/>
      <c r="I282" s="480"/>
      <c r="J282" s="480"/>
      <c r="K282" s="480"/>
      <c r="L282" s="100" t="s">
        <v>0</v>
      </c>
      <c r="M282" s="464">
        <v>0</v>
      </c>
      <c r="N282" s="626"/>
      <c r="O282" s="626"/>
      <c r="P282" s="177" t="s">
        <v>226</v>
      </c>
      <c r="Q282" s="262"/>
      <c r="R282" s="88" t="str">
        <f>IF(M282&gt;=M281,"≥","&lt;")</f>
        <v>≥</v>
      </c>
      <c r="S282" s="475" t="s">
        <v>435</v>
      </c>
      <c r="T282" s="475"/>
      <c r="U282" s="177"/>
      <c r="V282" s="177"/>
      <c r="Y282" s="83"/>
      <c r="Z282" s="462" t="str">
        <f>IF(M282&gt;=M281,"...... OK","...... NG")</f>
        <v>...... OK</v>
      </c>
      <c r="AA282" s="462"/>
      <c r="AB282" s="462"/>
      <c r="AD282" s="170">
        <v>1</v>
      </c>
    </row>
    <row r="283" spans="1:30" ht="15" customHeight="1" x14ac:dyDescent="0.15">
      <c r="A283" s="174"/>
      <c r="B283" s="83"/>
      <c r="C283" s="615" t="s">
        <v>235</v>
      </c>
      <c r="D283" s="615"/>
      <c r="E283" s="84" t="s">
        <v>5</v>
      </c>
      <c r="F283" s="483" t="s">
        <v>229</v>
      </c>
      <c r="G283" s="483"/>
      <c r="H283" s="483"/>
      <c r="I283" s="483"/>
      <c r="J283" s="483"/>
      <c r="K283" s="483"/>
      <c r="L283" s="84" t="s">
        <v>5</v>
      </c>
      <c r="M283" s="710"/>
      <c r="N283" s="710"/>
      <c r="O283" s="710"/>
      <c r="P283" s="86" t="s">
        <v>230</v>
      </c>
      <c r="Q283" s="83"/>
      <c r="R283" s="83"/>
      <c r="S283" s="83"/>
      <c r="T283" s="83"/>
      <c r="U283" s="83"/>
      <c r="V283" s="83"/>
      <c r="W283" s="83"/>
      <c r="X283" s="83"/>
      <c r="Y283" s="83"/>
      <c r="Z283" s="83"/>
      <c r="AA283" s="83"/>
      <c r="AB283" s="10"/>
      <c r="AD283" s="170">
        <v>2</v>
      </c>
    </row>
    <row r="284" spans="1:30" ht="15" customHeight="1" x14ac:dyDescent="0.15">
      <c r="A284" s="174"/>
      <c r="B284" s="83"/>
      <c r="C284" s="582" t="s">
        <v>236</v>
      </c>
      <c r="D284" s="582"/>
      <c r="E284" s="84" t="s">
        <v>0</v>
      </c>
      <c r="F284" s="625"/>
      <c r="G284" s="625"/>
      <c r="H284" s="625"/>
      <c r="I284" s="86" t="s">
        <v>230</v>
      </c>
      <c r="J284" s="83"/>
      <c r="K284" s="88" t="str">
        <f>IF(F284&lt;=M283,"≤","&gt;")</f>
        <v>≤</v>
      </c>
      <c r="L284" s="475" t="s">
        <v>237</v>
      </c>
      <c r="M284" s="475"/>
      <c r="N284" s="83"/>
      <c r="O284" s="179"/>
      <c r="P284" s="83"/>
      <c r="Q284" s="83"/>
      <c r="R284" s="83"/>
      <c r="S284" s="83"/>
      <c r="T284" s="83"/>
      <c r="U284" s="83"/>
      <c r="Y284" s="83"/>
      <c r="Z284" s="462" t="str">
        <f>IF(F284&lt;=M283,"...... OK","...... NG")</f>
        <v>...... OK</v>
      </c>
      <c r="AA284" s="462"/>
      <c r="AB284" s="462"/>
      <c r="AD284" s="170">
        <v>3</v>
      </c>
    </row>
    <row r="288" spans="1:30" ht="15" customHeight="1" x14ac:dyDescent="0.15">
      <c r="A288" s="90"/>
      <c r="B288" s="95" t="s">
        <v>115</v>
      </c>
      <c r="C288" s="95"/>
      <c r="D288" s="95"/>
      <c r="E288" s="252"/>
      <c r="F288" s="252"/>
      <c r="G288" s="203"/>
      <c r="H288" s="203"/>
      <c r="I288" s="203"/>
      <c r="J288" s="203"/>
      <c r="K288" s="203"/>
      <c r="L288" s="203"/>
      <c r="M288" s="203"/>
      <c r="N288" s="203"/>
      <c r="O288" s="203"/>
      <c r="P288" s="203"/>
      <c r="Q288" s="203"/>
      <c r="R288" s="203"/>
      <c r="S288" s="203"/>
      <c r="T288" s="94"/>
      <c r="U288" s="94"/>
      <c r="V288" s="94"/>
      <c r="W288" s="94"/>
      <c r="X288" s="94"/>
      <c r="Y288" s="94"/>
      <c r="Z288" s="94"/>
      <c r="AA288" s="94"/>
      <c r="AB288" s="90"/>
      <c r="AD288" s="164" t="s">
        <v>494</v>
      </c>
    </row>
    <row r="289" spans="1:40" s="96" customFormat="1" ht="15" customHeight="1" x14ac:dyDescent="0.15">
      <c r="A289" s="90"/>
      <c r="B289" s="90" t="s">
        <v>116</v>
      </c>
      <c r="C289" s="90"/>
      <c r="D289" s="90"/>
      <c r="E289" s="203"/>
      <c r="F289" s="203"/>
      <c r="H289" s="203"/>
      <c r="I289" s="394" t="str">
        <f>IF(DgnCode="KSCE-LSD15","(도로교한계상태설계법 (5.8.3))","(KDS 24 14 21 : 2021 4.2.3)")</f>
        <v>(도로교한계상태설계법 (5.8.3))</v>
      </c>
      <c r="J289" s="203"/>
      <c r="K289" s="203"/>
      <c r="L289" s="203"/>
      <c r="M289" s="203"/>
      <c r="N289" s="203"/>
      <c r="O289" s="203"/>
      <c r="P289" s="203"/>
      <c r="Q289" s="203"/>
      <c r="R289" s="203"/>
      <c r="S289" s="203"/>
      <c r="T289" s="94"/>
      <c r="U289" s="253"/>
      <c r="V289" s="253"/>
      <c r="W289" s="253"/>
      <c r="X289" s="253"/>
      <c r="Y289" s="253"/>
      <c r="AA289" s="94"/>
      <c r="AB289" s="90"/>
      <c r="AD289" s="164" t="s">
        <v>685</v>
      </c>
      <c r="AN289" s="396"/>
    </row>
    <row r="290" spans="1:40" s="96" customFormat="1" ht="15" customHeight="1" x14ac:dyDescent="0.15">
      <c r="A290" s="90"/>
      <c r="B290" s="397" t="s">
        <v>756</v>
      </c>
      <c r="C290" s="90"/>
      <c r="D290" s="90"/>
      <c r="E290" s="203"/>
      <c r="F290" s="203"/>
      <c r="H290" s="203"/>
      <c r="I290" s="394" t="str">
        <f>IF(DgnCode="KSCE-LSD15","(도로교한계상태설계법 (5.8.3))","(KDS 24 14 21 : 2021 4.2.3)")</f>
        <v>(도로교한계상태설계법 (5.8.3))</v>
      </c>
      <c r="J290" s="203"/>
      <c r="K290" s="203"/>
      <c r="L290" s="203"/>
      <c r="M290" s="203"/>
      <c r="N290" s="203"/>
      <c r="O290" s="203"/>
      <c r="P290" s="203"/>
      <c r="Q290" s="203"/>
      <c r="R290" s="203"/>
      <c r="S290" s="203"/>
      <c r="T290" s="94"/>
      <c r="U290" s="253"/>
      <c r="V290" s="253"/>
      <c r="W290" s="253"/>
      <c r="X290" s="253"/>
      <c r="Y290" s="253"/>
      <c r="AA290" s="94"/>
      <c r="AB290" s="90"/>
      <c r="AD290" s="164" t="s">
        <v>686</v>
      </c>
      <c r="AN290" s="396"/>
    </row>
    <row r="291" spans="1:40" s="96" customFormat="1" ht="15" customHeight="1" x14ac:dyDescent="0.15">
      <c r="A291" s="90"/>
      <c r="B291" s="397" t="s">
        <v>757</v>
      </c>
      <c r="C291" s="90"/>
      <c r="D291" s="90"/>
      <c r="E291" s="203"/>
      <c r="F291" s="203"/>
      <c r="H291" s="203"/>
      <c r="I291" s="394" t="str">
        <f>IF(DgnCode="KSCE-LSD15","(도로교한계상태설계법 (5.8.3))","(KDS 24 14 21 : 2021 4.2.3)")</f>
        <v>(도로교한계상태설계법 (5.8.3))</v>
      </c>
      <c r="J291" s="203"/>
      <c r="K291" s="203"/>
      <c r="L291" s="203"/>
      <c r="M291" s="203"/>
      <c r="N291" s="203"/>
      <c r="O291" s="203"/>
      <c r="P291" s="203"/>
      <c r="Q291" s="203"/>
      <c r="R291" s="203"/>
      <c r="S291" s="203"/>
      <c r="T291" s="94"/>
      <c r="U291" s="253"/>
      <c r="V291" s="253"/>
      <c r="W291" s="253"/>
      <c r="X291" s="253"/>
      <c r="Y291" s="253"/>
      <c r="AA291" s="94"/>
      <c r="AB291" s="90"/>
      <c r="AD291" s="164" t="s">
        <v>687</v>
      </c>
      <c r="AN291" s="396"/>
    </row>
    <row r="292" spans="1:40" ht="15" customHeight="1" x14ac:dyDescent="0.15">
      <c r="A292" s="90"/>
      <c r="B292" s="245" t="s">
        <v>375</v>
      </c>
      <c r="C292" s="84" t="s">
        <v>111</v>
      </c>
      <c r="D292" s="99" t="s">
        <v>126</v>
      </c>
      <c r="E292" s="99"/>
      <c r="F292" s="99"/>
      <c r="G292" s="99"/>
      <c r="H292" s="99"/>
      <c r="I292" s="99"/>
      <c r="J292" s="99"/>
      <c r="K292" s="99"/>
      <c r="L292" s="84" t="s">
        <v>5</v>
      </c>
      <c r="M292" s="467"/>
      <c r="N292" s="467"/>
      <c r="O292" s="467"/>
      <c r="P292" s="94" t="s">
        <v>90</v>
      </c>
      <c r="Q292" s="246" t="str">
        <f>IF(M292&gt;=U292,"≥","&lt;")</f>
        <v>≥</v>
      </c>
      <c r="R292" s="105" t="s">
        <v>127</v>
      </c>
      <c r="S292" s="94"/>
      <c r="T292" s="254"/>
      <c r="U292" s="629"/>
      <c r="V292" s="629"/>
      <c r="W292" s="629"/>
      <c r="X292" s="94" t="s">
        <v>90</v>
      </c>
      <c r="Y292" s="224"/>
      <c r="Z292" s="462" t="str">
        <f>IF(M292&gt;=U292,"...... OK","...... NG")</f>
        <v>...... OK</v>
      </c>
      <c r="AA292" s="462"/>
      <c r="AB292" s="462"/>
      <c r="AD292" s="164" t="s">
        <v>376</v>
      </c>
    </row>
    <row r="293" spans="1:40" ht="15" customHeight="1" x14ac:dyDescent="0.15">
      <c r="A293" s="90"/>
      <c r="B293" s="83"/>
      <c r="C293" s="83"/>
      <c r="D293" s="83"/>
      <c r="E293" s="94"/>
      <c r="F293" s="94"/>
      <c r="G293" s="94"/>
      <c r="H293" s="94"/>
      <c r="I293" s="94"/>
      <c r="J293" s="94"/>
      <c r="K293" s="94"/>
      <c r="L293" s="94"/>
      <c r="M293" s="224"/>
      <c r="N293" s="224"/>
      <c r="O293" s="224"/>
      <c r="P293" s="224"/>
      <c r="Q293" s="255"/>
      <c r="R293" s="255"/>
      <c r="S293" s="255"/>
      <c r="T293" s="255"/>
      <c r="U293" s="255"/>
      <c r="V293" s="104"/>
      <c r="W293" s="104"/>
      <c r="X293" s="104"/>
      <c r="Y293" s="98"/>
      <c r="Z293" s="83"/>
      <c r="AA293" s="83"/>
      <c r="AB293" s="90"/>
      <c r="AD293" s="164"/>
      <c r="AI293" s="10"/>
    </row>
    <row r="294" spans="1:40" ht="15" customHeight="1" x14ac:dyDescent="0.15">
      <c r="A294" s="90"/>
      <c r="B294" s="628" t="s">
        <v>128</v>
      </c>
      <c r="C294" s="628"/>
      <c r="D294" s="84" t="s">
        <v>0</v>
      </c>
      <c r="E294" s="94" t="s">
        <v>409</v>
      </c>
      <c r="F294" s="248"/>
      <c r="G294" s="94"/>
      <c r="H294" s="94"/>
      <c r="I294" s="94"/>
      <c r="J294" s="94"/>
      <c r="K294" s="112" t="s">
        <v>5</v>
      </c>
      <c r="L294" s="496"/>
      <c r="M294" s="496"/>
      <c r="N294" s="496"/>
      <c r="O294" s="94" t="s">
        <v>410</v>
      </c>
      <c r="Q294" s="245" t="str">
        <f>IF(L294&gt;U294,"&gt;","≤")</f>
        <v>≤</v>
      </c>
      <c r="R294" s="482" t="s">
        <v>147</v>
      </c>
      <c r="S294" s="483"/>
      <c r="T294" s="84" t="s">
        <v>5</v>
      </c>
      <c r="U294" s="484"/>
      <c r="V294" s="484"/>
      <c r="W294" s="484"/>
      <c r="X294" s="203" t="s">
        <v>299</v>
      </c>
      <c r="Z294" s="462" t="str">
        <f>IF(L294&gt;U294,"...... NG","...... OK")</f>
        <v>...... OK</v>
      </c>
      <c r="AA294" s="462"/>
      <c r="AB294" s="462"/>
      <c r="AD294" s="164" t="s">
        <v>376</v>
      </c>
      <c r="AI294" s="10"/>
    </row>
    <row r="295" spans="1:40" ht="15" customHeight="1" x14ac:dyDescent="0.15">
      <c r="A295" s="90"/>
      <c r="C295" s="94"/>
      <c r="D295" s="94"/>
      <c r="E295" s="248"/>
      <c r="F295" s="94"/>
      <c r="G295" s="94"/>
      <c r="H295" s="84"/>
      <c r="I295" s="94"/>
      <c r="J295" s="94"/>
      <c r="K295" s="94"/>
      <c r="U295" s="94"/>
      <c r="V295" s="94"/>
      <c r="W295" s="256"/>
      <c r="X295" s="224"/>
      <c r="Y295" s="224"/>
      <c r="AD295" s="164">
        <v>1</v>
      </c>
      <c r="AI295" s="10"/>
    </row>
    <row r="296" spans="1:40" ht="15" customHeight="1" x14ac:dyDescent="0.15">
      <c r="A296" s="90"/>
      <c r="B296" s="83" t="s">
        <v>129</v>
      </c>
      <c r="C296" s="83"/>
      <c r="D296" s="83"/>
      <c r="E296" s="94" t="s">
        <v>411</v>
      </c>
      <c r="F296" s="113" t="s">
        <v>92</v>
      </c>
      <c r="G296" s="94" t="s">
        <v>130</v>
      </c>
      <c r="H296" s="94"/>
      <c r="I296" s="94"/>
      <c r="J296" s="94"/>
      <c r="K296" s="94"/>
      <c r="L296" s="94"/>
      <c r="M296" s="94"/>
      <c r="N296" s="94"/>
      <c r="O296" s="94"/>
      <c r="P296" s="94"/>
      <c r="Q296" s="94"/>
      <c r="R296" s="94"/>
      <c r="S296" s="94"/>
      <c r="T296" s="94"/>
      <c r="U296" s="251" t="s">
        <v>94</v>
      </c>
      <c r="V296" s="465"/>
      <c r="W296" s="465"/>
      <c r="X296" s="465"/>
      <c r="Y296" s="49" t="s">
        <v>48</v>
      </c>
      <c r="AA296" s="101"/>
      <c r="AB296" s="90"/>
      <c r="AD296" s="164">
        <v>2</v>
      </c>
      <c r="AI296" s="10"/>
    </row>
    <row r="297" spans="1:40" ht="15" customHeight="1" x14ac:dyDescent="0.15">
      <c r="A297" s="90"/>
      <c r="B297" s="83"/>
      <c r="C297" s="83"/>
      <c r="D297" s="83"/>
      <c r="E297" s="94" t="s">
        <v>412</v>
      </c>
      <c r="F297" s="113" t="s">
        <v>92</v>
      </c>
      <c r="G297" s="94" t="s">
        <v>117</v>
      </c>
      <c r="H297" s="94"/>
      <c r="I297" s="94"/>
      <c r="J297" s="94"/>
      <c r="K297" s="94"/>
      <c r="L297" s="94"/>
      <c r="M297" s="94"/>
      <c r="N297" s="94"/>
      <c r="O297" s="94"/>
      <c r="P297" s="94"/>
      <c r="Q297" s="94"/>
      <c r="R297" s="94"/>
      <c r="S297" s="94"/>
      <c r="T297" s="114"/>
      <c r="U297" s="257" t="s">
        <v>94</v>
      </c>
      <c r="V297" s="467"/>
      <c r="W297" s="467"/>
      <c r="X297" s="467"/>
      <c r="Y297" s="94" t="s">
        <v>125</v>
      </c>
      <c r="Z297" s="83"/>
      <c r="AA297" s="86"/>
      <c r="AB297" s="90"/>
      <c r="AD297" s="164">
        <v>3</v>
      </c>
      <c r="AI297" s="10"/>
    </row>
    <row r="298" spans="1:40" ht="15" customHeight="1" x14ac:dyDescent="0.15">
      <c r="A298" s="90"/>
      <c r="B298" s="83"/>
      <c r="C298" s="83"/>
      <c r="D298" s="83"/>
      <c r="E298" s="94" t="s">
        <v>413</v>
      </c>
      <c r="F298" s="113" t="s">
        <v>92</v>
      </c>
      <c r="G298" s="94" t="s">
        <v>119</v>
      </c>
      <c r="H298" s="94"/>
      <c r="I298" s="94"/>
      <c r="J298" s="94"/>
      <c r="K298" s="94"/>
      <c r="L298" s="94"/>
      <c r="M298" s="94"/>
      <c r="N298" s="94"/>
      <c r="O298" s="94"/>
      <c r="P298" s="94"/>
      <c r="Q298" s="94"/>
      <c r="R298" s="94"/>
      <c r="S298" s="94"/>
      <c r="T298" s="94"/>
      <c r="U298" s="251" t="s">
        <v>94</v>
      </c>
      <c r="V298" s="467"/>
      <c r="W298" s="467"/>
      <c r="X298" s="467"/>
      <c r="Y298" s="94" t="s">
        <v>125</v>
      </c>
      <c r="Z298" s="83"/>
      <c r="AA298" s="86"/>
      <c r="AB298" s="90"/>
      <c r="AD298" s="164">
        <v>4</v>
      </c>
      <c r="AI298" s="10"/>
    </row>
    <row r="299" spans="1:40" ht="15" customHeight="1" x14ac:dyDescent="0.15">
      <c r="A299" s="90"/>
      <c r="B299" s="83"/>
      <c r="C299" s="83"/>
      <c r="D299" s="83"/>
      <c r="E299" s="94" t="s">
        <v>120</v>
      </c>
      <c r="F299" s="113" t="s">
        <v>92</v>
      </c>
      <c r="G299" s="94" t="s">
        <v>121</v>
      </c>
      <c r="H299" s="94"/>
      <c r="I299" s="94"/>
      <c r="J299" s="94"/>
      <c r="K299" s="94"/>
      <c r="L299" s="94"/>
      <c r="M299" s="94"/>
      <c r="N299" s="94"/>
      <c r="O299" s="94"/>
      <c r="P299" s="94"/>
      <c r="Q299" s="94"/>
      <c r="R299" s="94"/>
      <c r="S299" s="94"/>
      <c r="T299" s="94"/>
      <c r="U299" s="251" t="s">
        <v>94</v>
      </c>
      <c r="V299" s="467"/>
      <c r="W299" s="467"/>
      <c r="X299" s="467"/>
      <c r="Y299" s="97"/>
      <c r="Z299" s="83"/>
      <c r="AA299" s="86"/>
      <c r="AB299" s="90"/>
      <c r="AD299" s="164">
        <v>5</v>
      </c>
      <c r="AI299" s="10"/>
    </row>
    <row r="300" spans="1:40" ht="15" customHeight="1" x14ac:dyDescent="0.15">
      <c r="A300" s="90"/>
      <c r="B300" s="83"/>
      <c r="C300" s="83"/>
      <c r="D300" s="83"/>
      <c r="E300" s="94" t="s">
        <v>414</v>
      </c>
      <c r="F300" s="113" t="s">
        <v>92</v>
      </c>
      <c r="G300" s="94" t="s">
        <v>122</v>
      </c>
      <c r="H300" s="94"/>
      <c r="I300" s="94"/>
      <c r="J300" s="94"/>
      <c r="K300" s="94"/>
      <c r="L300" s="94"/>
      <c r="M300" s="94"/>
      <c r="N300" s="94"/>
      <c r="O300" s="94"/>
      <c r="P300" s="94"/>
      <c r="Q300" s="94"/>
      <c r="R300" s="94"/>
      <c r="S300" s="94"/>
      <c r="T300" s="94"/>
      <c r="U300" s="94"/>
      <c r="V300" s="94"/>
      <c r="W300" s="94"/>
      <c r="X300" s="94"/>
      <c r="Y300" s="98"/>
      <c r="Z300" s="111"/>
      <c r="AA300" s="86"/>
      <c r="AB300" s="90"/>
      <c r="AD300" s="164">
        <v>6</v>
      </c>
      <c r="AI300" s="10"/>
    </row>
    <row r="301" spans="1:40" ht="15" customHeight="1" x14ac:dyDescent="0.15">
      <c r="A301" s="90"/>
      <c r="B301" s="83"/>
      <c r="C301" s="83"/>
      <c r="D301" s="83"/>
      <c r="E301" s="248"/>
      <c r="F301" s="113"/>
      <c r="G301" s="94" t="s">
        <v>463</v>
      </c>
      <c r="H301" s="94"/>
      <c r="I301" s="94"/>
      <c r="J301" s="94"/>
      <c r="K301" s="94"/>
      <c r="L301" s="94"/>
      <c r="M301" s="94"/>
      <c r="N301" s="94"/>
      <c r="O301" s="94"/>
      <c r="P301" s="94"/>
      <c r="Q301" s="94"/>
      <c r="R301" s="251"/>
      <c r="S301" s="258"/>
      <c r="T301" s="258"/>
      <c r="U301" s="115" t="s">
        <v>94</v>
      </c>
      <c r="V301" s="646"/>
      <c r="W301" s="646"/>
      <c r="X301" s="646"/>
      <c r="Y301" s="258"/>
      <c r="Z301" s="86"/>
      <c r="AA301" s="86"/>
      <c r="AB301" s="90"/>
      <c r="AD301" s="164">
        <v>7</v>
      </c>
      <c r="AI301" s="10"/>
    </row>
    <row r="302" spans="1:40" ht="15" customHeight="1" x14ac:dyDescent="0.15">
      <c r="A302" s="90"/>
      <c r="B302" s="94"/>
      <c r="C302" s="94"/>
      <c r="D302" s="480" t="s">
        <v>542</v>
      </c>
      <c r="E302" s="481"/>
      <c r="F302" s="289" t="s">
        <v>536</v>
      </c>
      <c r="G302" s="255" t="s">
        <v>543</v>
      </c>
      <c r="H302" s="288"/>
      <c r="I302" s="288"/>
      <c r="J302" s="288"/>
      <c r="K302" s="288"/>
      <c r="L302" s="255"/>
      <c r="M302" s="94"/>
      <c r="N302" s="94"/>
      <c r="O302" s="94"/>
      <c r="P302" s="94"/>
      <c r="Q302" s="94"/>
      <c r="R302" s="94"/>
      <c r="S302" s="94"/>
      <c r="T302" s="94"/>
      <c r="U302" s="94"/>
      <c r="V302" s="83"/>
      <c r="W302" s="83"/>
      <c r="X302" s="83"/>
      <c r="Y302" s="83"/>
      <c r="Z302" s="83"/>
      <c r="AA302" s="83"/>
      <c r="AB302" s="90"/>
      <c r="AD302" s="164">
        <v>8</v>
      </c>
    </row>
    <row r="303" spans="1:40" ht="15" customHeight="1" x14ac:dyDescent="0.15">
      <c r="A303" s="90"/>
      <c r="B303" s="94"/>
      <c r="C303" s="94"/>
      <c r="D303" s="94"/>
      <c r="E303" s="248"/>
      <c r="F303" s="94"/>
      <c r="G303" s="94"/>
      <c r="H303" s="84"/>
      <c r="I303" s="94"/>
      <c r="J303" s="94"/>
      <c r="K303" s="94"/>
      <c r="L303" s="94"/>
      <c r="M303" s="94"/>
      <c r="N303" s="94"/>
      <c r="O303" s="94"/>
      <c r="P303" s="94"/>
      <c r="Q303" s="94"/>
      <c r="R303" s="94"/>
      <c r="S303" s="94"/>
      <c r="T303" s="94"/>
      <c r="U303" s="94"/>
      <c r="V303" s="83"/>
      <c r="W303" s="83"/>
      <c r="X303" s="83"/>
      <c r="Y303" s="83"/>
      <c r="Z303" s="83"/>
      <c r="AA303" s="83"/>
      <c r="AB303" s="90"/>
    </row>
    <row r="304" spans="1:40" ht="15" customHeight="1" x14ac:dyDescent="0.15">
      <c r="A304" s="211"/>
      <c r="B304" s="212"/>
      <c r="C304" s="212"/>
      <c r="D304" s="212"/>
      <c r="E304" s="476" t="s">
        <v>541</v>
      </c>
      <c r="F304" s="476"/>
      <c r="G304" s="477"/>
      <c r="H304" s="478"/>
      <c r="I304" s="478"/>
      <c r="J304" s="478"/>
      <c r="K304" s="478"/>
      <c r="L304" s="478"/>
      <c r="M304" s="478"/>
      <c r="N304" s="478"/>
      <c r="O304" s="478"/>
      <c r="P304" s="285" t="s">
        <v>0</v>
      </c>
      <c r="Q304" s="479">
        <v>0</v>
      </c>
      <c r="R304" s="479"/>
      <c r="S304" s="479"/>
      <c r="T304" s="479"/>
      <c r="U304" s="479"/>
      <c r="V304" s="38"/>
      <c r="W304" s="287"/>
      <c r="X304" s="38"/>
      <c r="Y304" s="83"/>
      <c r="Z304" s="83"/>
      <c r="AA304" s="83"/>
      <c r="AB304" s="90"/>
      <c r="AD304" s="70" t="s">
        <v>544</v>
      </c>
    </row>
    <row r="305" spans="1:43" ht="15" customHeight="1" x14ac:dyDescent="0.15">
      <c r="A305" s="90"/>
      <c r="B305" s="94"/>
      <c r="C305" s="94"/>
      <c r="D305" s="94"/>
      <c r="E305" s="248"/>
      <c r="F305" s="94"/>
      <c r="G305" s="94"/>
      <c r="H305" s="84"/>
      <c r="I305" s="94"/>
      <c r="J305" s="94"/>
      <c r="K305" s="94"/>
      <c r="L305" s="94"/>
      <c r="M305" s="94"/>
      <c r="N305" s="94"/>
      <c r="O305" s="94"/>
      <c r="P305" s="94"/>
      <c r="Q305" s="94"/>
      <c r="R305" s="94"/>
      <c r="S305" s="94"/>
      <c r="T305" s="94"/>
      <c r="U305" s="94"/>
      <c r="V305" s="83"/>
      <c r="W305" s="83"/>
      <c r="X305" s="83"/>
      <c r="Y305" s="83"/>
      <c r="Z305" s="83"/>
      <c r="AA305" s="83"/>
      <c r="AB305" s="90"/>
    </row>
    <row r="306" spans="1:43" ht="15" customHeight="1" x14ac:dyDescent="0.15">
      <c r="A306" s="90"/>
      <c r="B306" s="94"/>
      <c r="C306" s="94"/>
      <c r="D306" s="94"/>
      <c r="E306" s="248"/>
      <c r="F306" s="94"/>
      <c r="G306" s="94"/>
      <c r="H306" s="84"/>
      <c r="I306" s="94"/>
      <c r="J306" s="94"/>
      <c r="K306" s="94"/>
      <c r="L306" s="94"/>
      <c r="M306" s="94"/>
      <c r="N306" s="94"/>
      <c r="O306" s="94"/>
      <c r="P306" s="94"/>
      <c r="Q306" s="94"/>
      <c r="R306" s="94"/>
      <c r="S306" s="94"/>
      <c r="T306" s="94"/>
      <c r="U306" s="94"/>
      <c r="V306" s="83"/>
      <c r="W306" s="83"/>
      <c r="X306" s="83"/>
      <c r="Y306" s="83"/>
      <c r="Z306" s="83"/>
      <c r="AA306" s="83"/>
      <c r="AB306" s="90"/>
    </row>
    <row r="307" spans="1:43" ht="15" customHeight="1" x14ac:dyDescent="0.15">
      <c r="B307" s="118" t="s">
        <v>382</v>
      </c>
      <c r="C307" s="119"/>
      <c r="D307" s="120"/>
      <c r="E307" s="120"/>
      <c r="G307" s="118"/>
      <c r="H307" s="280" t="str">
        <f>IF(DgnCode="KSCE-LSD15","(도로교한계상태설계법 5.8.3.4)","(KDS 24 14 21 : 2021 4.2.3.4)")</f>
        <v>(도로교한계상태설계법 5.8.3.4)</v>
      </c>
      <c r="I307" s="121"/>
      <c r="J307" s="121"/>
      <c r="K307" s="122"/>
      <c r="L307" s="121"/>
      <c r="M307" s="121"/>
      <c r="N307" s="122"/>
      <c r="O307" s="99"/>
      <c r="P307" s="122"/>
      <c r="Q307" s="123"/>
      <c r="R307" s="124"/>
      <c r="S307" s="124"/>
      <c r="T307" s="224"/>
      <c r="U307" s="122"/>
      <c r="V307" s="121"/>
      <c r="W307" s="94"/>
      <c r="X307" s="122"/>
      <c r="Y307" s="94"/>
      <c r="Z307" s="94"/>
      <c r="AA307" s="99"/>
      <c r="AB307" s="90"/>
      <c r="AD307" s="164" t="s">
        <v>495</v>
      </c>
      <c r="AN307" s="396"/>
    </row>
    <row r="308" spans="1:43" ht="15" customHeight="1" x14ac:dyDescent="0.15">
      <c r="B308" s="346" t="s">
        <v>688</v>
      </c>
      <c r="C308" s="119"/>
      <c r="D308" s="120"/>
      <c r="E308" s="120"/>
      <c r="G308" s="118"/>
      <c r="H308" s="280" t="str">
        <f>IF(DgnCode="KSCE-LSD15","(도로교한계상태설계법 5.8.3.4)","(KDS 24 14 21 : 2021 4.2.3.4)")</f>
        <v>(도로교한계상태설계법 5.8.3.4)</v>
      </c>
      <c r="I308" s="121"/>
      <c r="J308" s="121"/>
      <c r="K308" s="122"/>
      <c r="L308" s="121"/>
      <c r="M308" s="121"/>
      <c r="N308" s="122"/>
      <c r="O308" s="99"/>
      <c r="P308" s="122"/>
      <c r="Q308" s="123"/>
      <c r="R308" s="124"/>
      <c r="S308" s="124"/>
      <c r="T308" s="224"/>
      <c r="U308" s="122"/>
      <c r="V308" s="121"/>
      <c r="W308" s="94"/>
      <c r="X308" s="122"/>
      <c r="Y308" s="94"/>
      <c r="Z308" s="94"/>
      <c r="AA308" s="99"/>
      <c r="AB308" s="90"/>
      <c r="AD308" s="164" t="s">
        <v>690</v>
      </c>
      <c r="AN308" s="396"/>
    </row>
    <row r="309" spans="1:43" ht="15" customHeight="1" x14ac:dyDescent="0.15">
      <c r="B309" s="346" t="s">
        <v>689</v>
      </c>
      <c r="C309" s="119"/>
      <c r="D309" s="120"/>
      <c r="E309" s="120"/>
      <c r="G309" s="118"/>
      <c r="H309" s="280" t="str">
        <f>IF(DgnCode="KSCE-LSD15","(도로교한계상태설계법 5.8.3.4)","(KDS 24 14 21 : 2021 4.2.3.4)")</f>
        <v>(도로교한계상태설계법 5.8.3.4)</v>
      </c>
      <c r="I309" s="121"/>
      <c r="J309" s="121"/>
      <c r="K309" s="122"/>
      <c r="L309" s="121"/>
      <c r="M309" s="121"/>
      <c r="N309" s="122"/>
      <c r="O309" s="99"/>
      <c r="P309" s="122"/>
      <c r="Q309" s="123"/>
      <c r="R309" s="124"/>
      <c r="S309" s="124"/>
      <c r="T309" s="224"/>
      <c r="U309" s="122"/>
      <c r="V309" s="121"/>
      <c r="W309" s="94"/>
      <c r="X309" s="122"/>
      <c r="Y309" s="94"/>
      <c r="Z309" s="94"/>
      <c r="AA309" s="99"/>
      <c r="AB309" s="90"/>
      <c r="AD309" s="164" t="s">
        <v>691</v>
      </c>
      <c r="AN309" s="396"/>
    </row>
    <row r="310" spans="1:43" ht="15" customHeight="1" x14ac:dyDescent="0.15">
      <c r="B310" s="125" t="s">
        <v>383</v>
      </c>
      <c r="C310" s="84" t="s">
        <v>0</v>
      </c>
      <c r="D310" s="118" t="s">
        <v>384</v>
      </c>
      <c r="E310" s="126"/>
      <c r="F310" s="126"/>
      <c r="G310" s="127"/>
      <c r="H310" s="84"/>
      <c r="I310" s="112" t="s">
        <v>385</v>
      </c>
      <c r="J310" s="463">
        <v>0</v>
      </c>
      <c r="K310" s="463"/>
      <c r="L310" s="463"/>
      <c r="M310" s="463"/>
      <c r="N310" s="94" t="s">
        <v>386</v>
      </c>
      <c r="O310" s="94"/>
      <c r="P310" s="94"/>
      <c r="Q310" s="128"/>
      <c r="R310" s="247"/>
      <c r="S310" s="247"/>
      <c r="T310" s="94"/>
      <c r="U310" s="94"/>
      <c r="V310" s="86"/>
      <c r="W310" s="86"/>
      <c r="X310" s="86"/>
      <c r="Y310" s="86"/>
      <c r="Z310" s="86"/>
      <c r="AA310" s="86"/>
      <c r="AB310" s="90"/>
      <c r="AD310" s="164" t="s">
        <v>377</v>
      </c>
    </row>
    <row r="311" spans="1:43" ht="15" customHeight="1" x14ac:dyDescent="0.15">
      <c r="B311" s="94" t="s">
        <v>387</v>
      </c>
      <c r="C311" s="84"/>
      <c r="D311" s="118"/>
      <c r="E311" s="126"/>
      <c r="F311" s="126"/>
      <c r="G311" s="127"/>
      <c r="H311" s="84"/>
      <c r="I311" s="112"/>
      <c r="J311" s="249"/>
      <c r="K311" s="249"/>
      <c r="L311" s="249"/>
      <c r="M311" s="249"/>
      <c r="N311" s="94"/>
      <c r="O311" s="94"/>
      <c r="U311" s="94"/>
      <c r="V311" s="86"/>
      <c r="W311" s="86"/>
      <c r="X311" s="86"/>
      <c r="Y311" s="86"/>
      <c r="Z311" s="86"/>
      <c r="AA311" s="86"/>
      <c r="AB311" s="90"/>
      <c r="AD311" s="164">
        <v>1</v>
      </c>
      <c r="AH311" s="142" t="s">
        <v>612</v>
      </c>
    </row>
    <row r="312" spans="1:43" ht="15" customHeight="1" x14ac:dyDescent="0.15">
      <c r="B312" s="250"/>
      <c r="C312" s="118"/>
      <c r="D312" s="473" t="s">
        <v>388</v>
      </c>
      <c r="E312" s="473"/>
      <c r="F312" s="84" t="s">
        <v>0</v>
      </c>
      <c r="G312" s="231" t="s">
        <v>614</v>
      </c>
      <c r="H312" s="231"/>
      <c r="I312" s="231"/>
      <c r="J312" s="231"/>
      <c r="K312" s="231"/>
      <c r="L312" s="231"/>
      <c r="M312" s="231"/>
      <c r="P312" s="84" t="s">
        <v>0</v>
      </c>
      <c r="Q312" s="466">
        <v>0</v>
      </c>
      <c r="R312" s="466"/>
      <c r="S312" s="466"/>
      <c r="T312" s="94" t="s">
        <v>618</v>
      </c>
      <c r="X312" s="86"/>
      <c r="Y312" s="86"/>
      <c r="Z312" s="86"/>
      <c r="AB312" s="90"/>
      <c r="AD312" s="164">
        <v>2</v>
      </c>
      <c r="AH312" s="473" t="s">
        <v>388</v>
      </c>
      <c r="AI312" s="473"/>
      <c r="AJ312" s="113" t="s">
        <v>92</v>
      </c>
      <c r="AK312" s="482" t="s">
        <v>436</v>
      </c>
      <c r="AL312" s="482"/>
      <c r="AM312" s="482"/>
      <c r="AN312" s="482"/>
      <c r="AO312" s="482"/>
      <c r="AP312" s="482"/>
      <c r="AQ312" s="482"/>
    </row>
    <row r="313" spans="1:43" ht="15" customHeight="1" x14ac:dyDescent="0.15">
      <c r="B313" s="125"/>
      <c r="C313" s="118"/>
      <c r="D313" s="118"/>
      <c r="E313" s="308" t="s">
        <v>615</v>
      </c>
      <c r="F313" s="113" t="s">
        <v>92</v>
      </c>
      <c r="G313" s="2" t="s">
        <v>616</v>
      </c>
      <c r="P313" s="84" t="s">
        <v>0</v>
      </c>
      <c r="Q313" s="466">
        <v>0</v>
      </c>
      <c r="R313" s="466"/>
      <c r="S313" s="466"/>
      <c r="T313" s="224" t="s">
        <v>374</v>
      </c>
      <c r="U313" s="224"/>
      <c r="W313" s="111"/>
      <c r="Y313" s="86"/>
      <c r="Z313" s="86"/>
      <c r="AB313" s="90"/>
      <c r="AD313" s="164">
        <v>3</v>
      </c>
      <c r="AE313" s="4"/>
      <c r="AH313" s="263" t="s">
        <v>437</v>
      </c>
      <c r="AI313" s="84" t="s">
        <v>0</v>
      </c>
      <c r="AJ313" s="127" t="s">
        <v>389</v>
      </c>
      <c r="AK313" s="112"/>
      <c r="AL313" s="112"/>
      <c r="AM313" s="224"/>
      <c r="AN313" s="112" t="s">
        <v>385</v>
      </c>
    </row>
    <row r="314" spans="1:43" ht="15" customHeight="1" x14ac:dyDescent="0.15">
      <c r="B314" s="125"/>
      <c r="C314" s="118"/>
      <c r="D314" s="118"/>
      <c r="E314" s="307" t="s">
        <v>617</v>
      </c>
      <c r="F314" s="84" t="s">
        <v>0</v>
      </c>
      <c r="G314" s="2" t="s">
        <v>619</v>
      </c>
      <c r="P314" s="84" t="s">
        <v>0</v>
      </c>
      <c r="Q314" s="466">
        <v>0</v>
      </c>
      <c r="R314" s="466"/>
      <c r="S314" s="466"/>
      <c r="T314" s="224" t="s">
        <v>374</v>
      </c>
      <c r="U314" s="94"/>
      <c r="V314" s="86"/>
      <c r="W314" s="86"/>
      <c r="X314" s="86"/>
      <c r="Y314" s="86"/>
      <c r="Z314" s="86"/>
      <c r="AB314" s="90"/>
      <c r="AD314" s="164">
        <v>4</v>
      </c>
      <c r="AH314" s="263" t="s">
        <v>438</v>
      </c>
      <c r="AI314" s="84" t="s">
        <v>0</v>
      </c>
      <c r="AJ314" s="138" t="s">
        <v>390</v>
      </c>
      <c r="AK314" s="224"/>
      <c r="AL314" s="224"/>
      <c r="AM314" s="224"/>
      <c r="AN314" s="112" t="s">
        <v>385</v>
      </c>
    </row>
    <row r="315" spans="1:43" ht="15" customHeight="1" x14ac:dyDescent="0.15">
      <c r="B315" s="125"/>
      <c r="C315" s="118"/>
      <c r="D315" s="118"/>
      <c r="E315" s="185" t="s">
        <v>620</v>
      </c>
      <c r="F315" s="113" t="s">
        <v>92</v>
      </c>
      <c r="G315" s="2" t="s">
        <v>627</v>
      </c>
      <c r="K315" s="2"/>
      <c r="L315" s="224"/>
      <c r="P315" s="84" t="s">
        <v>0</v>
      </c>
      <c r="Q315" s="466">
        <v>0</v>
      </c>
      <c r="R315" s="466"/>
      <c r="S315" s="466"/>
      <c r="T315" s="224" t="s">
        <v>374</v>
      </c>
      <c r="U315" s="94"/>
      <c r="V315" s="86"/>
      <c r="W315" s="86"/>
      <c r="X315" s="86"/>
      <c r="Y315" s="86"/>
      <c r="Z315" s="86"/>
      <c r="AB315" s="90"/>
      <c r="AD315" s="164">
        <v>5</v>
      </c>
      <c r="AH315" s="263"/>
      <c r="AI315" s="84"/>
      <c r="AJ315" s="138"/>
      <c r="AK315" s="224"/>
      <c r="AL315" s="224"/>
      <c r="AM315" s="224"/>
      <c r="AN315" s="112"/>
    </row>
    <row r="316" spans="1:43" ht="15" customHeight="1" x14ac:dyDescent="0.15">
      <c r="B316" s="125"/>
      <c r="C316" s="118"/>
      <c r="D316" s="118"/>
      <c r="E316" s="185" t="s">
        <v>621</v>
      </c>
      <c r="F316" s="113" t="s">
        <v>92</v>
      </c>
      <c r="G316" s="2" t="s">
        <v>622</v>
      </c>
      <c r="K316" s="2"/>
      <c r="L316" s="224"/>
      <c r="P316" s="84" t="s">
        <v>0</v>
      </c>
      <c r="Q316" s="466">
        <v>0</v>
      </c>
      <c r="R316" s="466"/>
      <c r="S316" s="466"/>
      <c r="T316" s="224"/>
      <c r="U316" s="94"/>
      <c r="V316" s="86"/>
      <c r="W316" s="86"/>
      <c r="X316" s="86"/>
      <c r="Y316" s="86"/>
      <c r="Z316" s="86"/>
      <c r="AB316" s="90"/>
      <c r="AD316" s="164">
        <v>6</v>
      </c>
      <c r="AH316" s="263"/>
      <c r="AI316" s="84"/>
      <c r="AJ316" s="138"/>
      <c r="AK316" s="224"/>
      <c r="AL316" s="224"/>
      <c r="AM316" s="224"/>
      <c r="AN316" s="112"/>
    </row>
    <row r="317" spans="1:43" ht="15" customHeight="1" x14ac:dyDescent="0.15">
      <c r="B317" s="125"/>
      <c r="C317" s="118"/>
      <c r="D317" s="118"/>
      <c r="E317" s="185" t="s">
        <v>624</v>
      </c>
      <c r="F317" s="113" t="s">
        <v>92</v>
      </c>
      <c r="G317" s="2" t="s">
        <v>623</v>
      </c>
      <c r="K317" s="2"/>
      <c r="L317" s="224"/>
      <c r="P317" s="84" t="s">
        <v>0</v>
      </c>
      <c r="Q317" s="466">
        <v>0</v>
      </c>
      <c r="R317" s="466"/>
      <c r="S317" s="466"/>
      <c r="T317" s="224"/>
      <c r="U317" s="94"/>
      <c r="V317" s="86"/>
      <c r="W317" s="86"/>
      <c r="X317" s="86"/>
      <c r="Y317" s="86"/>
      <c r="Z317" s="86"/>
      <c r="AB317" s="90"/>
      <c r="AD317" s="164">
        <v>7</v>
      </c>
      <c r="AH317" s="263"/>
      <c r="AI317" s="84"/>
      <c r="AJ317" s="138"/>
      <c r="AK317" s="224"/>
      <c r="AL317" s="224"/>
      <c r="AM317" s="224"/>
      <c r="AN317" s="112"/>
    </row>
    <row r="318" spans="1:43" ht="15" customHeight="1" x14ac:dyDescent="0.15">
      <c r="B318" s="125"/>
      <c r="C318" s="118"/>
      <c r="D318" s="118"/>
      <c r="E318" s="185" t="s">
        <v>625</v>
      </c>
      <c r="F318" s="113" t="s">
        <v>92</v>
      </c>
      <c r="G318" s="2" t="s">
        <v>626</v>
      </c>
      <c r="K318" s="2"/>
      <c r="L318" s="224"/>
      <c r="P318" s="84" t="s">
        <v>0</v>
      </c>
      <c r="Q318" s="466">
        <v>0</v>
      </c>
      <c r="R318" s="466"/>
      <c r="S318" s="466"/>
      <c r="T318" s="224" t="s">
        <v>374</v>
      </c>
      <c r="U318" s="94"/>
      <c r="V318" s="86"/>
      <c r="W318" s="86"/>
      <c r="X318" s="86"/>
      <c r="Y318" s="86"/>
      <c r="Z318" s="86"/>
      <c r="AB318" s="90"/>
      <c r="AD318" s="164">
        <v>8</v>
      </c>
      <c r="AH318" s="263"/>
      <c r="AI318" s="84"/>
      <c r="AJ318" s="138"/>
      <c r="AK318" s="224"/>
      <c r="AL318" s="224"/>
      <c r="AM318" s="224"/>
      <c r="AN318" s="112"/>
    </row>
    <row r="319" spans="1:43" ht="15" customHeight="1" x14ac:dyDescent="0.15">
      <c r="B319" s="125"/>
      <c r="C319" s="118"/>
      <c r="D319" s="473" t="s">
        <v>391</v>
      </c>
      <c r="E319" s="473"/>
      <c r="F319" s="84" t="s">
        <v>0</v>
      </c>
      <c r="G319" s="226" t="s">
        <v>461</v>
      </c>
      <c r="H319" s="226"/>
      <c r="I319" s="226"/>
      <c r="K319" s="84" t="s">
        <v>0</v>
      </c>
      <c r="L319" s="472">
        <v>0</v>
      </c>
      <c r="M319" s="472"/>
      <c r="N319" s="472"/>
      <c r="O319" s="472"/>
      <c r="T319" s="94"/>
      <c r="U319" s="94"/>
      <c r="V319" s="86"/>
      <c r="W319" s="86"/>
      <c r="X319" s="86"/>
      <c r="Y319" s="86"/>
      <c r="Z319" s="86"/>
      <c r="AB319" s="90"/>
      <c r="AD319" s="164">
        <v>9</v>
      </c>
    </row>
    <row r="320" spans="1:43" ht="15" customHeight="1" x14ac:dyDescent="0.15">
      <c r="B320" s="125"/>
      <c r="C320" s="118"/>
      <c r="D320" s="125"/>
      <c r="E320" s="185" t="s">
        <v>392</v>
      </c>
      <c r="F320" s="84" t="s">
        <v>0</v>
      </c>
      <c r="G320" s="492" t="s">
        <v>613</v>
      </c>
      <c r="H320" s="492"/>
      <c r="I320" s="492"/>
      <c r="J320" s="492"/>
      <c r="K320" s="492"/>
      <c r="L320" s="492"/>
      <c r="M320" s="492"/>
      <c r="N320" s="492"/>
      <c r="O320" s="492"/>
      <c r="P320" s="112" t="s">
        <v>385</v>
      </c>
      <c r="Q320" s="463">
        <v>0</v>
      </c>
      <c r="R320" s="463"/>
      <c r="S320" s="463"/>
      <c r="T320" s="463"/>
      <c r="U320" s="94"/>
      <c r="V320" s="86"/>
      <c r="W320" s="86"/>
      <c r="X320" s="86"/>
      <c r="Y320" s="86"/>
      <c r="Z320" s="86"/>
      <c r="AB320" s="90"/>
      <c r="AD320" s="164">
        <v>10</v>
      </c>
    </row>
    <row r="321" spans="2:60" ht="15" customHeight="1" x14ac:dyDescent="0.15">
      <c r="B321" s="125"/>
      <c r="C321" s="118"/>
      <c r="D321" s="224"/>
      <c r="E321" s="185" t="s">
        <v>393</v>
      </c>
      <c r="F321" s="84" t="s">
        <v>0</v>
      </c>
      <c r="G321" s="491" t="s">
        <v>394</v>
      </c>
      <c r="H321" s="491"/>
      <c r="I321" s="491"/>
      <c r="J321" s="491"/>
      <c r="K321" s="112"/>
      <c r="L321" s="112"/>
      <c r="M321" s="112"/>
      <c r="N321" s="129"/>
      <c r="P321" s="112" t="s">
        <v>395</v>
      </c>
      <c r="Q321" s="463">
        <v>0</v>
      </c>
      <c r="R321" s="463"/>
      <c r="S321" s="463"/>
      <c r="T321" s="463"/>
      <c r="U321" s="224"/>
      <c r="V321" s="86"/>
      <c r="W321" s="86"/>
      <c r="X321" s="86"/>
      <c r="Y321" s="86"/>
      <c r="Z321" s="86"/>
      <c r="AB321" s="90"/>
      <c r="AD321" s="164">
        <v>11</v>
      </c>
    </row>
    <row r="322" spans="2:60" ht="15" customHeight="1" x14ac:dyDescent="0.15">
      <c r="B322" s="94"/>
      <c r="C322" s="94"/>
      <c r="D322" s="94"/>
      <c r="E322" s="118" t="s">
        <v>396</v>
      </c>
      <c r="F322" s="113" t="s">
        <v>397</v>
      </c>
      <c r="G322" s="127" t="s">
        <v>398</v>
      </c>
      <c r="H322" s="112"/>
      <c r="I322" s="112"/>
      <c r="J322" s="112"/>
      <c r="K322" s="112"/>
      <c r="L322" s="112"/>
      <c r="M322" s="129"/>
      <c r="N322" s="130"/>
      <c r="O322" s="112"/>
      <c r="P322" s="128"/>
      <c r="Q322" s="247"/>
      <c r="R322" s="247"/>
      <c r="S322" s="94"/>
      <c r="T322" s="94"/>
      <c r="U322" s="94"/>
      <c r="V322" s="83"/>
      <c r="W322" s="83"/>
      <c r="X322" s="83"/>
      <c r="AD322" s="164">
        <v>12</v>
      </c>
      <c r="AE322" s="12"/>
      <c r="AF322" s="10"/>
      <c r="AJ322" s="17"/>
      <c r="BH322" s="10"/>
    </row>
    <row r="323" spans="2:60" ht="15" customHeight="1" x14ac:dyDescent="0.15">
      <c r="B323" s="125"/>
      <c r="C323" s="125"/>
      <c r="D323" s="118"/>
      <c r="E323" s="118" t="s">
        <v>399</v>
      </c>
      <c r="F323" s="113" t="s">
        <v>397</v>
      </c>
      <c r="G323" s="127" t="s">
        <v>400</v>
      </c>
      <c r="H323" s="112"/>
      <c r="I323" s="112"/>
      <c r="J323" s="112"/>
      <c r="K323" s="112"/>
      <c r="L323" s="112"/>
      <c r="M323" s="129"/>
      <c r="N323" s="130"/>
      <c r="O323" s="112"/>
      <c r="P323" s="128"/>
      <c r="Q323" s="247"/>
      <c r="R323" s="247"/>
      <c r="S323" s="94"/>
      <c r="T323" s="94"/>
      <c r="U323" s="94"/>
      <c r="W323" s="86"/>
      <c r="X323" s="86"/>
      <c r="AD323" s="164">
        <v>13</v>
      </c>
      <c r="AE323" s="12"/>
      <c r="AF323" s="10"/>
      <c r="AJ323" s="17"/>
      <c r="BH323" s="10"/>
    </row>
    <row r="324" spans="2:60" ht="15" customHeight="1" x14ac:dyDescent="0.15">
      <c r="B324" s="125"/>
      <c r="C324" s="125"/>
      <c r="D324" s="118"/>
      <c r="E324" s="131" t="s">
        <v>401</v>
      </c>
      <c r="F324" s="113" t="s">
        <v>397</v>
      </c>
      <c r="G324" s="127" t="s">
        <v>402</v>
      </c>
      <c r="H324" s="84"/>
      <c r="I324" s="112"/>
      <c r="J324" s="112"/>
      <c r="K324" s="84" t="s">
        <v>0</v>
      </c>
      <c r="L324" s="127" t="s">
        <v>403</v>
      </c>
      <c r="M324" s="112"/>
      <c r="N324" s="129"/>
      <c r="O324" s="130"/>
      <c r="P324" s="251" t="s">
        <v>0</v>
      </c>
      <c r="Q324" s="465"/>
      <c r="R324" s="465"/>
      <c r="S324" s="465"/>
      <c r="T324" s="97"/>
      <c r="U324" s="224"/>
      <c r="X324" s="86"/>
      <c r="AD324" s="164">
        <v>14</v>
      </c>
      <c r="AE324" s="12"/>
      <c r="AF324" s="10"/>
      <c r="AJ324" s="17"/>
      <c r="BH324" s="10"/>
    </row>
    <row r="325" spans="2:60" ht="15" customHeight="1" x14ac:dyDescent="0.15">
      <c r="B325" s="125"/>
      <c r="C325" s="125"/>
      <c r="D325" s="118"/>
      <c r="E325" s="127" t="s">
        <v>404</v>
      </c>
      <c r="F325" s="113" t="s">
        <v>397</v>
      </c>
      <c r="G325" s="127" t="s">
        <v>405</v>
      </c>
      <c r="H325" s="84"/>
      <c r="I325" s="112"/>
      <c r="J325" s="112"/>
      <c r="K325" s="84" t="s">
        <v>0</v>
      </c>
      <c r="L325" s="127" t="s">
        <v>406</v>
      </c>
      <c r="M325" s="112"/>
      <c r="N325" s="129"/>
      <c r="O325" s="130"/>
      <c r="P325" s="251" t="s">
        <v>0</v>
      </c>
      <c r="Q325" s="466"/>
      <c r="R325" s="466"/>
      <c r="S325" s="466"/>
      <c r="T325" s="98"/>
      <c r="U325" s="224"/>
      <c r="X325" s="93"/>
      <c r="AD325" s="164">
        <v>15</v>
      </c>
      <c r="AE325" s="12"/>
      <c r="AF325" s="10"/>
      <c r="AJ325" s="17"/>
      <c r="BH325" s="10"/>
    </row>
    <row r="326" spans="2:60" ht="15" customHeight="1" x14ac:dyDescent="0.15">
      <c r="B326" s="125"/>
      <c r="C326" s="125"/>
      <c r="D326" s="118"/>
      <c r="E326" s="127" t="s">
        <v>132</v>
      </c>
      <c r="F326" s="84" t="s">
        <v>0</v>
      </c>
      <c r="G326" s="122" t="s">
        <v>464</v>
      </c>
      <c r="H326" s="112"/>
      <c r="I326" s="112"/>
      <c r="M326" s="112"/>
      <c r="N326" s="129"/>
      <c r="O326" s="130"/>
      <c r="T326" s="92" t="s">
        <v>0</v>
      </c>
      <c r="U326" s="467"/>
      <c r="V326" s="467"/>
      <c r="W326" s="467"/>
      <c r="X326" s="467"/>
      <c r="Y326" s="94" t="s">
        <v>378</v>
      </c>
      <c r="AD326" s="164">
        <v>16</v>
      </c>
      <c r="AE326" s="12"/>
      <c r="BH326" s="10"/>
    </row>
    <row r="327" spans="2:60" ht="15" customHeight="1" x14ac:dyDescent="0.15">
      <c r="B327" s="125"/>
      <c r="C327" s="125"/>
      <c r="D327" s="118"/>
      <c r="E327" s="248" t="s">
        <v>606</v>
      </c>
      <c r="F327" s="270" t="s">
        <v>481</v>
      </c>
      <c r="G327" s="94" t="s">
        <v>607</v>
      </c>
      <c r="H327" s="84"/>
      <c r="I327" s="94"/>
      <c r="J327" s="94"/>
      <c r="K327" s="86"/>
      <c r="L327" s="86"/>
      <c r="M327" s="86"/>
      <c r="N327" s="86"/>
      <c r="O327" s="86"/>
      <c r="P327" s="86"/>
      <c r="Q327" s="86"/>
      <c r="R327" s="86"/>
      <c r="S327" s="86"/>
      <c r="T327" s="102" t="s">
        <v>118</v>
      </c>
      <c r="U327" s="467"/>
      <c r="V327" s="467"/>
      <c r="W327" s="467"/>
      <c r="X327" s="467"/>
      <c r="Y327" s="94" t="s">
        <v>379</v>
      </c>
      <c r="AD327" s="164">
        <v>17</v>
      </c>
      <c r="AE327" s="12"/>
      <c r="AG327" s="94" t="s">
        <v>482</v>
      </c>
      <c r="BH327" s="10"/>
    </row>
    <row r="328" spans="2:60" ht="15" customHeight="1" x14ac:dyDescent="0.15">
      <c r="B328" s="125"/>
      <c r="C328" s="125"/>
      <c r="D328" s="490" t="s">
        <v>453</v>
      </c>
      <c r="E328" s="490"/>
      <c r="F328" s="87" t="s">
        <v>118</v>
      </c>
      <c r="G328" s="266" t="s">
        <v>473</v>
      </c>
      <c r="H328" s="129"/>
      <c r="I328" s="269"/>
      <c r="J328" s="269"/>
      <c r="K328" s="266"/>
      <c r="L328" s="266"/>
      <c r="M328" s="266"/>
      <c r="N328" s="266"/>
      <c r="O328" s="266"/>
      <c r="P328" s="266"/>
      <c r="Q328" s="116"/>
      <c r="R328" s="116"/>
      <c r="S328" s="116"/>
      <c r="T328" s="87" t="s">
        <v>118</v>
      </c>
      <c r="U328" s="467"/>
      <c r="V328" s="467"/>
      <c r="W328" s="467"/>
      <c r="X328" s="467"/>
      <c r="Y328" s="94" t="s">
        <v>380</v>
      </c>
      <c r="AD328" s="164">
        <v>18</v>
      </c>
      <c r="AE328" s="12"/>
      <c r="BH328" s="10"/>
    </row>
    <row r="329" spans="2:60" ht="15" customHeight="1" x14ac:dyDescent="0.15">
      <c r="B329" s="125"/>
      <c r="C329" s="125"/>
      <c r="D329" s="118"/>
      <c r="E329" s="83" t="s">
        <v>123</v>
      </c>
      <c r="F329" s="87" t="s">
        <v>118</v>
      </c>
      <c r="G329" s="471" t="s">
        <v>608</v>
      </c>
      <c r="H329" s="471"/>
      <c r="I329" s="471"/>
      <c r="J329" s="471"/>
      <c r="K329" s="471"/>
      <c r="L329" s="471"/>
      <c r="M329" s="471"/>
      <c r="N329" s="471"/>
      <c r="O329" s="471"/>
      <c r="P329" s="471"/>
      <c r="Q329" s="83"/>
      <c r="R329" s="83"/>
      <c r="S329" s="83"/>
      <c r="T329" s="87" t="s">
        <v>118</v>
      </c>
      <c r="U329" s="472">
        <v>0</v>
      </c>
      <c r="V329" s="472"/>
      <c r="W329" s="472"/>
      <c r="X329" s="472"/>
      <c r="Y329" s="83" t="s">
        <v>124</v>
      </c>
      <c r="AD329" s="164">
        <v>19</v>
      </c>
      <c r="AE329" s="12"/>
      <c r="BH329" s="10"/>
    </row>
    <row r="330" spans="2:60" ht="15" customHeight="1" x14ac:dyDescent="0.15">
      <c r="B330" s="125"/>
      <c r="C330" s="125"/>
      <c r="D330" s="118"/>
      <c r="E330" s="91" t="s">
        <v>445</v>
      </c>
      <c r="F330" s="132" t="s">
        <v>446</v>
      </c>
      <c r="G330" s="265" t="s">
        <v>447</v>
      </c>
      <c r="H330" s="266"/>
      <c r="I330" s="266"/>
      <c r="J330" s="266"/>
      <c r="K330" s="267"/>
      <c r="L330" s="266"/>
      <c r="M330" s="266"/>
      <c r="N330" s="266"/>
      <c r="O330" s="266"/>
      <c r="P330" s="266"/>
      <c r="Q330" s="266"/>
      <c r="R330" s="266"/>
      <c r="S330" s="91"/>
      <c r="T330" s="87" t="s">
        <v>118</v>
      </c>
      <c r="U330" s="467"/>
      <c r="V330" s="467"/>
      <c r="W330" s="467"/>
      <c r="X330" s="467"/>
      <c r="Y330" s="83" t="s">
        <v>452</v>
      </c>
      <c r="AD330" s="164">
        <v>20</v>
      </c>
      <c r="AE330" s="12"/>
      <c r="BH330" s="10"/>
    </row>
    <row r="331" spans="2:60" ht="15" customHeight="1" x14ac:dyDescent="0.15">
      <c r="B331" s="125"/>
      <c r="C331" s="125"/>
      <c r="D331" s="118"/>
      <c r="E331" s="91" t="s">
        <v>448</v>
      </c>
      <c r="F331" s="268" t="s">
        <v>449</v>
      </c>
      <c r="G331" s="91" t="s">
        <v>450</v>
      </c>
      <c r="H331" s="132"/>
      <c r="I331" s="91"/>
      <c r="J331" s="91"/>
      <c r="K331" s="91"/>
      <c r="L331" s="91"/>
      <c r="M331" s="91"/>
      <c r="N331" s="268" t="s">
        <v>449</v>
      </c>
      <c r="O331" s="91" t="s">
        <v>451</v>
      </c>
      <c r="P331" s="91"/>
      <c r="Q331" s="91"/>
      <c r="R331" s="91"/>
      <c r="S331" s="91"/>
      <c r="T331" s="87" t="s">
        <v>118</v>
      </c>
      <c r="U331" s="467"/>
      <c r="V331" s="467"/>
      <c r="W331" s="467"/>
      <c r="X331" s="467"/>
      <c r="Y331" s="94" t="s">
        <v>381</v>
      </c>
      <c r="AD331" s="164">
        <v>21</v>
      </c>
      <c r="AE331" s="12"/>
      <c r="BH331" s="10"/>
    </row>
    <row r="332" spans="2:60" ht="15" customHeight="1" x14ac:dyDescent="0.15">
      <c r="B332" s="125"/>
      <c r="C332" s="118"/>
      <c r="D332" s="126"/>
      <c r="W332" s="106"/>
    </row>
    <row r="333" spans="2:60" ht="15" customHeight="1" x14ac:dyDescent="0.15">
      <c r="B333" s="125" t="s">
        <v>383</v>
      </c>
      <c r="C333" s="84" t="s">
        <v>0</v>
      </c>
      <c r="D333" s="118" t="s">
        <v>384</v>
      </c>
      <c r="E333" s="126"/>
      <c r="F333" s="126"/>
      <c r="G333" s="127"/>
      <c r="H333" s="84"/>
      <c r="I333" s="112" t="s">
        <v>5</v>
      </c>
      <c r="J333" s="463">
        <v>0</v>
      </c>
      <c r="K333" s="463"/>
      <c r="L333" s="463"/>
      <c r="M333" s="463"/>
      <c r="N333" s="94" t="s">
        <v>90</v>
      </c>
      <c r="O333" s="94"/>
      <c r="P333" s="94"/>
      <c r="Q333" s="128"/>
      <c r="R333" s="247"/>
      <c r="S333" s="247"/>
      <c r="T333" s="94"/>
      <c r="U333" s="94"/>
      <c r="V333" s="86"/>
      <c r="W333" s="86"/>
      <c r="X333" s="86"/>
      <c r="Y333" s="86"/>
      <c r="Z333" s="86"/>
      <c r="AA333" s="86"/>
      <c r="AB333" s="90"/>
      <c r="AD333" s="164" t="s">
        <v>628</v>
      </c>
    </row>
    <row r="334" spans="2:60" ht="15" customHeight="1" x14ac:dyDescent="0.15">
      <c r="B334" s="94" t="s">
        <v>129</v>
      </c>
      <c r="C334" s="84"/>
      <c r="D334" s="118"/>
      <c r="E334" s="126"/>
      <c r="F334" s="126"/>
      <c r="G334" s="127"/>
      <c r="H334" s="84"/>
      <c r="I334" s="112"/>
      <c r="J334" s="249"/>
      <c r="K334" s="249"/>
      <c r="L334" s="249"/>
      <c r="M334" s="249"/>
      <c r="N334" s="94"/>
      <c r="O334" s="94"/>
      <c r="U334" s="94"/>
      <c r="V334" s="86"/>
      <c r="W334" s="86"/>
      <c r="X334" s="86"/>
      <c r="Y334" s="86"/>
      <c r="Z334" s="86"/>
      <c r="AA334" s="86"/>
      <c r="AB334" s="90"/>
      <c r="AD334" s="164">
        <v>1</v>
      </c>
      <c r="AH334" s="142" t="s">
        <v>612</v>
      </c>
    </row>
    <row r="335" spans="2:60" ht="15" customHeight="1" x14ac:dyDescent="0.15">
      <c r="B335" s="250"/>
      <c r="C335" s="118"/>
      <c r="D335" s="473" t="s">
        <v>388</v>
      </c>
      <c r="E335" s="473"/>
      <c r="F335" s="84" t="s">
        <v>0</v>
      </c>
      <c r="G335" s="231" t="s">
        <v>629</v>
      </c>
      <c r="H335" s="231"/>
      <c r="I335" s="231"/>
      <c r="J335" s="231"/>
      <c r="K335" s="231"/>
      <c r="L335" s="231"/>
      <c r="M335" s="231"/>
      <c r="P335" s="84" t="s">
        <v>0</v>
      </c>
      <c r="Q335" s="466">
        <v>0</v>
      </c>
      <c r="R335" s="466"/>
      <c r="S335" s="466"/>
      <c r="T335" s="94" t="s">
        <v>630</v>
      </c>
      <c r="X335" s="86"/>
      <c r="Y335" s="86"/>
      <c r="Z335" s="86"/>
      <c r="AB335" s="90"/>
      <c r="AD335" s="164">
        <v>2</v>
      </c>
      <c r="AH335" s="473" t="s">
        <v>388</v>
      </c>
      <c r="AI335" s="473"/>
      <c r="AJ335" s="113" t="s">
        <v>92</v>
      </c>
      <c r="AK335" s="482" t="s">
        <v>436</v>
      </c>
      <c r="AL335" s="482"/>
      <c r="AM335" s="482"/>
      <c r="AN335" s="482"/>
      <c r="AO335" s="482"/>
      <c r="AP335" s="482"/>
      <c r="AQ335" s="482"/>
    </row>
    <row r="336" spans="2:60" ht="15" customHeight="1" x14ac:dyDescent="0.15">
      <c r="B336" s="125"/>
      <c r="C336" s="118"/>
      <c r="D336" s="118"/>
      <c r="E336" s="308" t="s">
        <v>615</v>
      </c>
      <c r="F336" s="113" t="s">
        <v>92</v>
      </c>
      <c r="G336" s="2" t="s">
        <v>616</v>
      </c>
      <c r="P336" s="84" t="s">
        <v>0</v>
      </c>
      <c r="Q336" s="466">
        <v>0</v>
      </c>
      <c r="R336" s="466"/>
      <c r="S336" s="466"/>
      <c r="T336" s="224" t="s">
        <v>374</v>
      </c>
      <c r="U336" s="224"/>
      <c r="W336" s="111"/>
      <c r="Y336" s="86"/>
      <c r="Z336" s="86"/>
      <c r="AB336" s="90"/>
      <c r="AD336" s="164">
        <v>3</v>
      </c>
      <c r="AE336" s="4"/>
      <c r="AH336" s="263" t="s">
        <v>437</v>
      </c>
      <c r="AI336" s="84" t="s">
        <v>0</v>
      </c>
      <c r="AJ336" s="127" t="s">
        <v>389</v>
      </c>
      <c r="AK336" s="112"/>
      <c r="AL336" s="112"/>
      <c r="AM336" s="224"/>
      <c r="AN336" s="112" t="s">
        <v>5</v>
      </c>
    </row>
    <row r="337" spans="2:60" ht="15" customHeight="1" x14ac:dyDescent="0.15">
      <c r="B337" s="125"/>
      <c r="C337" s="118"/>
      <c r="D337" s="118"/>
      <c r="E337" s="307" t="s">
        <v>617</v>
      </c>
      <c r="F337" s="84" t="s">
        <v>0</v>
      </c>
      <c r="G337" s="2" t="s">
        <v>619</v>
      </c>
      <c r="P337" s="84" t="s">
        <v>0</v>
      </c>
      <c r="Q337" s="466">
        <v>0</v>
      </c>
      <c r="R337" s="466"/>
      <c r="S337" s="466"/>
      <c r="T337" s="224" t="s">
        <v>374</v>
      </c>
      <c r="U337" s="94"/>
      <c r="V337" s="86"/>
      <c r="W337" s="86"/>
      <c r="X337" s="86"/>
      <c r="Y337" s="86"/>
      <c r="Z337" s="86"/>
      <c r="AB337" s="90"/>
      <c r="AD337" s="164">
        <v>4</v>
      </c>
      <c r="AH337" s="263" t="s">
        <v>438</v>
      </c>
      <c r="AI337" s="84" t="s">
        <v>0</v>
      </c>
      <c r="AJ337" s="138" t="s">
        <v>390</v>
      </c>
      <c r="AK337" s="224"/>
      <c r="AL337" s="224"/>
      <c r="AM337" s="224"/>
      <c r="AN337" s="112" t="s">
        <v>5</v>
      </c>
    </row>
    <row r="338" spans="2:60" ht="15" customHeight="1" x14ac:dyDescent="0.15">
      <c r="B338" s="125"/>
      <c r="C338" s="118"/>
      <c r="D338" s="473" t="s">
        <v>391</v>
      </c>
      <c r="E338" s="473"/>
      <c r="F338" s="84" t="s">
        <v>0</v>
      </c>
      <c r="G338" s="226" t="s">
        <v>461</v>
      </c>
      <c r="H338" s="226"/>
      <c r="I338" s="226"/>
      <c r="K338" s="84" t="s">
        <v>0</v>
      </c>
      <c r="L338" s="472">
        <v>0</v>
      </c>
      <c r="M338" s="472"/>
      <c r="N338" s="472"/>
      <c r="O338" s="472"/>
      <c r="T338" s="94"/>
      <c r="U338" s="94"/>
      <c r="V338" s="86"/>
      <c r="W338" s="86"/>
      <c r="X338" s="86"/>
      <c r="Y338" s="86"/>
      <c r="Z338" s="86"/>
      <c r="AB338" s="90"/>
      <c r="AD338" s="164">
        <v>5</v>
      </c>
    </row>
    <row r="339" spans="2:60" ht="15" customHeight="1" x14ac:dyDescent="0.15">
      <c r="B339" s="125"/>
      <c r="C339" s="118"/>
      <c r="D339" s="125"/>
      <c r="E339" s="185" t="s">
        <v>392</v>
      </c>
      <c r="F339" s="84" t="s">
        <v>0</v>
      </c>
      <c r="G339" s="492" t="s">
        <v>613</v>
      </c>
      <c r="H339" s="492"/>
      <c r="I339" s="492"/>
      <c r="J339" s="492"/>
      <c r="K339" s="492"/>
      <c r="L339" s="492"/>
      <c r="M339" s="492"/>
      <c r="N339" s="492"/>
      <c r="O339" s="492"/>
      <c r="P339" s="112" t="s">
        <v>5</v>
      </c>
      <c r="Q339" s="463">
        <v>0</v>
      </c>
      <c r="R339" s="463"/>
      <c r="S339" s="463"/>
      <c r="T339" s="463"/>
      <c r="U339" s="94"/>
      <c r="V339" s="86"/>
      <c r="W339" s="86"/>
      <c r="X339" s="86"/>
      <c r="Y339" s="86"/>
      <c r="Z339" s="86"/>
      <c r="AB339" s="90"/>
      <c r="AD339" s="164">
        <v>6</v>
      </c>
    </row>
    <row r="340" spans="2:60" ht="15" customHeight="1" x14ac:dyDescent="0.15">
      <c r="B340" s="125"/>
      <c r="C340" s="118"/>
      <c r="D340" s="224"/>
      <c r="E340" s="185" t="s">
        <v>393</v>
      </c>
      <c r="F340" s="84" t="s">
        <v>0</v>
      </c>
      <c r="G340" s="491" t="s">
        <v>394</v>
      </c>
      <c r="H340" s="491"/>
      <c r="I340" s="491"/>
      <c r="J340" s="491"/>
      <c r="K340" s="112"/>
      <c r="L340" s="112"/>
      <c r="M340" s="112"/>
      <c r="N340" s="129"/>
      <c r="P340" s="112" t="s">
        <v>5</v>
      </c>
      <c r="Q340" s="463">
        <v>0</v>
      </c>
      <c r="R340" s="463"/>
      <c r="S340" s="463"/>
      <c r="T340" s="463"/>
      <c r="U340" s="224"/>
      <c r="V340" s="86"/>
      <c r="W340" s="86"/>
      <c r="X340" s="86"/>
      <c r="Y340" s="86"/>
      <c r="Z340" s="86"/>
      <c r="AB340" s="90"/>
      <c r="AD340" s="164">
        <v>7</v>
      </c>
    </row>
    <row r="341" spans="2:60" ht="15" customHeight="1" x14ac:dyDescent="0.15">
      <c r="B341" s="94"/>
      <c r="C341" s="94"/>
      <c r="D341" s="94"/>
      <c r="E341" s="118" t="s">
        <v>396</v>
      </c>
      <c r="F341" s="113" t="s">
        <v>92</v>
      </c>
      <c r="G341" s="127" t="s">
        <v>398</v>
      </c>
      <c r="H341" s="112"/>
      <c r="I341" s="112"/>
      <c r="J341" s="112"/>
      <c r="K341" s="112"/>
      <c r="L341" s="112"/>
      <c r="M341" s="129"/>
      <c r="N341" s="130"/>
      <c r="O341" s="112"/>
      <c r="P341" s="128"/>
      <c r="Q341" s="247"/>
      <c r="R341" s="247"/>
      <c r="S341" s="94"/>
      <c r="T341" s="94"/>
      <c r="U341" s="94"/>
      <c r="V341" s="83"/>
      <c r="W341" s="83"/>
      <c r="X341" s="83"/>
      <c r="AD341" s="164">
        <v>8</v>
      </c>
      <c r="AE341" s="12"/>
      <c r="AF341" s="10"/>
      <c r="AJ341" s="17"/>
      <c r="BH341" s="10"/>
    </row>
    <row r="342" spans="2:60" ht="15" customHeight="1" x14ac:dyDescent="0.15">
      <c r="B342" s="125"/>
      <c r="C342" s="125"/>
      <c r="D342" s="118"/>
      <c r="E342" s="118" t="s">
        <v>399</v>
      </c>
      <c r="F342" s="113" t="s">
        <v>92</v>
      </c>
      <c r="G342" s="127" t="s">
        <v>400</v>
      </c>
      <c r="H342" s="112"/>
      <c r="I342" s="112"/>
      <c r="J342" s="112"/>
      <c r="K342" s="112"/>
      <c r="L342" s="112"/>
      <c r="M342" s="129"/>
      <c r="N342" s="130"/>
      <c r="O342" s="112"/>
      <c r="P342" s="128"/>
      <c r="Q342" s="247"/>
      <c r="R342" s="247"/>
      <c r="S342" s="94"/>
      <c r="T342" s="94"/>
      <c r="U342" s="94"/>
      <c r="W342" s="86"/>
      <c r="X342" s="86"/>
      <c r="AD342" s="164">
        <v>9</v>
      </c>
      <c r="AE342" s="12"/>
      <c r="AF342" s="10"/>
      <c r="AJ342" s="17"/>
      <c r="BH342" s="10"/>
    </row>
    <row r="343" spans="2:60" ht="15" customHeight="1" x14ac:dyDescent="0.15">
      <c r="B343" s="125"/>
      <c r="C343" s="125"/>
      <c r="D343" s="118"/>
      <c r="E343" s="131" t="s">
        <v>401</v>
      </c>
      <c r="F343" s="113" t="s">
        <v>92</v>
      </c>
      <c r="G343" s="127" t="s">
        <v>402</v>
      </c>
      <c r="H343" s="84"/>
      <c r="I343" s="112"/>
      <c r="J343" s="112"/>
      <c r="K343" s="84" t="s">
        <v>0</v>
      </c>
      <c r="L343" s="127" t="s">
        <v>403</v>
      </c>
      <c r="M343" s="112"/>
      <c r="N343" s="129"/>
      <c r="O343" s="130"/>
      <c r="P343" s="251" t="s">
        <v>0</v>
      </c>
      <c r="Q343" s="465"/>
      <c r="R343" s="465"/>
      <c r="S343" s="465"/>
      <c r="T343" s="97"/>
      <c r="U343" s="224"/>
      <c r="X343" s="86"/>
      <c r="AD343" s="164">
        <v>10</v>
      </c>
      <c r="AE343" s="12"/>
      <c r="AF343" s="10"/>
      <c r="AJ343" s="17"/>
      <c r="BH343" s="10"/>
    </row>
    <row r="344" spans="2:60" ht="15" customHeight="1" x14ac:dyDescent="0.15">
      <c r="B344" s="125"/>
      <c r="C344" s="125"/>
      <c r="D344" s="118"/>
      <c r="E344" s="127" t="s">
        <v>404</v>
      </c>
      <c r="F344" s="113" t="s">
        <v>92</v>
      </c>
      <c r="G344" s="127" t="s">
        <v>405</v>
      </c>
      <c r="H344" s="84"/>
      <c r="I344" s="112"/>
      <c r="J344" s="112"/>
      <c r="K344" s="84" t="s">
        <v>0</v>
      </c>
      <c r="L344" s="127" t="s">
        <v>406</v>
      </c>
      <c r="M344" s="112"/>
      <c r="N344" s="129"/>
      <c r="O344" s="130"/>
      <c r="P344" s="251" t="s">
        <v>0</v>
      </c>
      <c r="Q344" s="466"/>
      <c r="R344" s="466"/>
      <c r="S344" s="466"/>
      <c r="T344" s="98"/>
      <c r="U344" s="224"/>
      <c r="X344" s="93"/>
      <c r="AD344" s="164">
        <v>11</v>
      </c>
      <c r="AE344" s="12"/>
      <c r="AF344" s="10"/>
      <c r="AJ344" s="17"/>
      <c r="BH344" s="10"/>
    </row>
    <row r="345" spans="2:60" ht="15" customHeight="1" x14ac:dyDescent="0.15">
      <c r="B345" s="125"/>
      <c r="C345" s="125"/>
      <c r="D345" s="118"/>
      <c r="E345" s="127" t="s">
        <v>132</v>
      </c>
      <c r="F345" s="84" t="s">
        <v>0</v>
      </c>
      <c r="G345" s="122" t="s">
        <v>464</v>
      </c>
      <c r="H345" s="112"/>
      <c r="I345" s="112"/>
      <c r="M345" s="112"/>
      <c r="N345" s="129"/>
      <c r="O345" s="130"/>
      <c r="T345" s="92" t="s">
        <v>0</v>
      </c>
      <c r="U345" s="467"/>
      <c r="V345" s="467"/>
      <c r="W345" s="467"/>
      <c r="X345" s="467"/>
      <c r="Y345" s="94" t="s">
        <v>378</v>
      </c>
      <c r="AD345" s="164">
        <v>12</v>
      </c>
      <c r="AE345" s="12"/>
      <c r="BH345" s="10"/>
    </row>
    <row r="346" spans="2:60" ht="15" customHeight="1" x14ac:dyDescent="0.15">
      <c r="B346" s="125"/>
      <c r="C346" s="125"/>
      <c r="D346" s="118"/>
      <c r="E346" s="248" t="s">
        <v>606</v>
      </c>
      <c r="F346" s="270" t="s">
        <v>94</v>
      </c>
      <c r="G346" s="94" t="s">
        <v>607</v>
      </c>
      <c r="H346" s="84"/>
      <c r="I346" s="94"/>
      <c r="J346" s="94"/>
      <c r="K346" s="86"/>
      <c r="L346" s="86"/>
      <c r="M346" s="86"/>
      <c r="N346" s="86"/>
      <c r="O346" s="86"/>
      <c r="P346" s="86"/>
      <c r="Q346" s="86"/>
      <c r="R346" s="86"/>
      <c r="S346" s="86"/>
      <c r="T346" s="102" t="s">
        <v>94</v>
      </c>
      <c r="U346" s="467"/>
      <c r="V346" s="467"/>
      <c r="W346" s="467"/>
      <c r="X346" s="467"/>
      <c r="Y346" s="94" t="s">
        <v>379</v>
      </c>
      <c r="AD346" s="164">
        <v>13</v>
      </c>
      <c r="AE346" s="12"/>
      <c r="AG346" s="94" t="s">
        <v>482</v>
      </c>
      <c r="BH346" s="10"/>
    </row>
    <row r="347" spans="2:60" ht="15" customHeight="1" x14ac:dyDescent="0.15">
      <c r="B347" s="125"/>
      <c r="C347" s="125"/>
      <c r="D347" s="490" t="s">
        <v>453</v>
      </c>
      <c r="E347" s="490"/>
      <c r="F347" s="87" t="s">
        <v>94</v>
      </c>
      <c r="G347" s="266" t="s">
        <v>473</v>
      </c>
      <c r="H347" s="129"/>
      <c r="I347" s="269"/>
      <c r="J347" s="269"/>
      <c r="K347" s="266"/>
      <c r="L347" s="266"/>
      <c r="M347" s="266"/>
      <c r="N347" s="266"/>
      <c r="O347" s="266"/>
      <c r="P347" s="266"/>
      <c r="Q347" s="116"/>
      <c r="R347" s="116"/>
      <c r="S347" s="116"/>
      <c r="T347" s="87" t="s">
        <v>94</v>
      </c>
      <c r="U347" s="467"/>
      <c r="V347" s="467"/>
      <c r="W347" s="467"/>
      <c r="X347" s="467"/>
      <c r="Y347" s="94" t="s">
        <v>380</v>
      </c>
      <c r="AD347" s="164">
        <v>14</v>
      </c>
      <c r="AE347" s="12"/>
      <c r="BH347" s="10"/>
    </row>
    <row r="348" spans="2:60" ht="15" customHeight="1" x14ac:dyDescent="0.15">
      <c r="B348" s="125"/>
      <c r="C348" s="125"/>
      <c r="D348" s="118"/>
      <c r="E348" s="83" t="s">
        <v>123</v>
      </c>
      <c r="F348" s="87" t="s">
        <v>94</v>
      </c>
      <c r="G348" s="471" t="s">
        <v>608</v>
      </c>
      <c r="H348" s="471"/>
      <c r="I348" s="471"/>
      <c r="J348" s="471"/>
      <c r="K348" s="471"/>
      <c r="L348" s="471"/>
      <c r="M348" s="471"/>
      <c r="N348" s="471"/>
      <c r="O348" s="471"/>
      <c r="P348" s="471"/>
      <c r="Q348" s="83"/>
      <c r="R348" s="83"/>
      <c r="S348" s="83"/>
      <c r="T348" s="87" t="s">
        <v>94</v>
      </c>
      <c r="U348" s="472">
        <v>0</v>
      </c>
      <c r="V348" s="472"/>
      <c r="W348" s="472"/>
      <c r="X348" s="472"/>
      <c r="Y348" s="83" t="s">
        <v>124</v>
      </c>
      <c r="AD348" s="164">
        <v>15</v>
      </c>
      <c r="AE348" s="12"/>
      <c r="BH348" s="10"/>
    </row>
    <row r="349" spans="2:60" ht="15" customHeight="1" x14ac:dyDescent="0.15">
      <c r="B349" s="125"/>
      <c r="C349" s="125"/>
      <c r="D349" s="118"/>
      <c r="E349" s="91" t="s">
        <v>445</v>
      </c>
      <c r="F349" s="132" t="s">
        <v>446</v>
      </c>
      <c r="G349" s="265" t="s">
        <v>447</v>
      </c>
      <c r="H349" s="266"/>
      <c r="I349" s="266"/>
      <c r="J349" s="266"/>
      <c r="K349" s="267"/>
      <c r="L349" s="266"/>
      <c r="M349" s="266"/>
      <c r="N349" s="266"/>
      <c r="O349" s="266"/>
      <c r="P349" s="266"/>
      <c r="Q349" s="266"/>
      <c r="R349" s="266"/>
      <c r="S349" s="91"/>
      <c r="T349" s="87" t="s">
        <v>94</v>
      </c>
      <c r="U349" s="467"/>
      <c r="V349" s="467"/>
      <c r="W349" s="467"/>
      <c r="X349" s="467"/>
      <c r="Y349" s="83" t="s">
        <v>452</v>
      </c>
      <c r="AD349" s="164">
        <v>16</v>
      </c>
      <c r="AE349" s="12"/>
      <c r="BH349" s="10"/>
    </row>
    <row r="350" spans="2:60" ht="15" customHeight="1" x14ac:dyDescent="0.15">
      <c r="B350" s="125"/>
      <c r="C350" s="125"/>
      <c r="D350" s="118"/>
      <c r="E350" s="91" t="s">
        <v>448</v>
      </c>
      <c r="F350" s="268" t="s">
        <v>53</v>
      </c>
      <c r="G350" s="91" t="s">
        <v>450</v>
      </c>
      <c r="H350" s="132"/>
      <c r="I350" s="91"/>
      <c r="J350" s="91"/>
      <c r="K350" s="91"/>
      <c r="L350" s="91"/>
      <c r="M350" s="91"/>
      <c r="N350" s="268" t="s">
        <v>53</v>
      </c>
      <c r="O350" s="91" t="s">
        <v>451</v>
      </c>
      <c r="P350" s="91"/>
      <c r="Q350" s="91"/>
      <c r="R350" s="91"/>
      <c r="S350" s="91"/>
      <c r="T350" s="87" t="s">
        <v>94</v>
      </c>
      <c r="U350" s="467"/>
      <c r="V350" s="467"/>
      <c r="W350" s="467"/>
      <c r="X350" s="467"/>
      <c r="Y350" s="94" t="s">
        <v>125</v>
      </c>
      <c r="AD350" s="164">
        <v>17</v>
      </c>
      <c r="AE350" s="12"/>
      <c r="BH350" s="10"/>
    </row>
    <row r="351" spans="2:60" ht="15" customHeight="1" x14ac:dyDescent="0.15">
      <c r="B351" s="125"/>
      <c r="C351" s="118"/>
      <c r="D351" s="126"/>
      <c r="W351" s="106"/>
    </row>
    <row r="352" spans="2:60" ht="15" customHeight="1" x14ac:dyDescent="0.15">
      <c r="B352" s="125"/>
      <c r="C352" s="118"/>
      <c r="D352" s="126"/>
      <c r="W352" s="106"/>
    </row>
    <row r="353" spans="2:41" ht="15" customHeight="1" x14ac:dyDescent="0.15">
      <c r="B353" s="344" t="s">
        <v>674</v>
      </c>
      <c r="C353" s="118"/>
      <c r="D353" s="126"/>
      <c r="W353" s="106"/>
      <c r="AD353" s="164" t="s">
        <v>676</v>
      </c>
    </row>
    <row r="354" spans="2:41" ht="15" customHeight="1" x14ac:dyDescent="0.15">
      <c r="B354" s="344" t="s">
        <v>675</v>
      </c>
      <c r="C354" s="118"/>
      <c r="D354" s="126"/>
      <c r="W354" s="106"/>
      <c r="AD354" s="164" t="s">
        <v>677</v>
      </c>
    </row>
    <row r="355" spans="2:41" ht="15" customHeight="1" x14ac:dyDescent="0.15">
      <c r="B355" s="468" t="s">
        <v>678</v>
      </c>
      <c r="C355" s="469"/>
      <c r="D355" s="87" t="s">
        <v>94</v>
      </c>
      <c r="E355" s="341" t="s">
        <v>679</v>
      </c>
      <c r="F355" s="129"/>
      <c r="G355" s="269"/>
      <c r="H355" s="269"/>
      <c r="I355" s="266"/>
      <c r="J355" s="266"/>
      <c r="K355" s="266"/>
      <c r="L355" s="266"/>
      <c r="M355" s="266"/>
      <c r="N355" s="266"/>
      <c r="O355" s="116"/>
      <c r="P355" s="116"/>
      <c r="Q355" s="116"/>
      <c r="R355" s="87" t="s">
        <v>94</v>
      </c>
      <c r="S355" s="467"/>
      <c r="T355" s="467"/>
      <c r="U355" s="467"/>
      <c r="V355" s="467"/>
      <c r="W355" s="94" t="s">
        <v>380</v>
      </c>
      <c r="AD355" s="164" t="s">
        <v>680</v>
      </c>
    </row>
    <row r="356" spans="2:41" ht="15" customHeight="1" x14ac:dyDescent="0.15">
      <c r="B356" s="125"/>
      <c r="C356" s="118"/>
      <c r="D356" s="126"/>
      <c r="W356" s="106"/>
    </row>
    <row r="357" spans="2:41" ht="15" customHeight="1" x14ac:dyDescent="0.15">
      <c r="B357" s="397" t="s">
        <v>758</v>
      </c>
      <c r="C357" s="118"/>
      <c r="D357" s="126"/>
      <c r="I357" s="2" t="str">
        <f>IF(DgnCode="KSCE-LSD15","(도로교한계상태설계법 (5.8.2.1))","(KDS 24 14 21 : 2021 4.2.2.1)")</f>
        <v>(도로교한계상태설계법 (5.8.2.1))</v>
      </c>
      <c r="W357" s="106"/>
      <c r="AD357" s="164" t="s">
        <v>697</v>
      </c>
      <c r="AO357" s="4"/>
    </row>
    <row r="358" spans="2:41" ht="15" customHeight="1" x14ac:dyDescent="0.15">
      <c r="B358" s="397" t="s">
        <v>759</v>
      </c>
      <c r="C358" s="118"/>
      <c r="D358" s="126"/>
      <c r="I358" s="2" t="str">
        <f>IF(DgnCode="KSCE-LSD15","(도로교한계상태설계법 (5.8.2.1))","(KDS 24 14 21 : 2021 4.2.2.1)")</f>
        <v>(도로교한계상태설계법 (5.8.2.1))</v>
      </c>
      <c r="W358" s="106"/>
      <c r="AD358" s="164" t="s">
        <v>683</v>
      </c>
      <c r="AO358" s="4"/>
    </row>
    <row r="359" spans="2:41" ht="15" customHeight="1" x14ac:dyDescent="0.15">
      <c r="B359" s="343" t="s">
        <v>678</v>
      </c>
      <c r="C359" s="345"/>
      <c r="D359" s="87" t="s">
        <v>94</v>
      </c>
      <c r="E359" s="341" t="s">
        <v>679</v>
      </c>
      <c r="F359" s="129"/>
      <c r="G359" s="269"/>
      <c r="H359" s="269"/>
      <c r="I359" s="266"/>
      <c r="J359" s="266"/>
      <c r="K359" s="266"/>
      <c r="L359" s="266"/>
      <c r="M359" s="266"/>
      <c r="N359" s="266"/>
      <c r="O359" s="116"/>
      <c r="P359" s="116"/>
      <c r="Q359" s="116"/>
      <c r="R359" s="87" t="s">
        <v>94</v>
      </c>
      <c r="S359" s="467"/>
      <c r="T359" s="467"/>
      <c r="U359" s="467"/>
      <c r="V359" s="467"/>
      <c r="W359" s="94" t="s">
        <v>380</v>
      </c>
      <c r="AD359" s="164" t="s">
        <v>684</v>
      </c>
    </row>
    <row r="360" spans="2:41" ht="15" customHeight="1" x14ac:dyDescent="0.15">
      <c r="B360" s="83" t="s">
        <v>123</v>
      </c>
      <c r="D360" s="87" t="s">
        <v>94</v>
      </c>
      <c r="E360" s="470" t="s">
        <v>747</v>
      </c>
      <c r="F360" s="471"/>
      <c r="G360" s="471"/>
      <c r="H360" s="471"/>
      <c r="I360" s="471"/>
      <c r="J360" s="471"/>
      <c r="K360" s="471"/>
      <c r="L360" s="471"/>
      <c r="M360" s="471"/>
      <c r="N360" s="471"/>
      <c r="O360" s="83"/>
      <c r="P360" s="83"/>
      <c r="R360" s="87" t="s">
        <v>94</v>
      </c>
      <c r="S360" s="472">
        <v>0</v>
      </c>
      <c r="T360" s="472"/>
      <c r="U360" s="472"/>
      <c r="V360" s="472"/>
      <c r="W360" s="83" t="s">
        <v>124</v>
      </c>
      <c r="AD360" s="164">
        <v>1</v>
      </c>
    </row>
    <row r="361" spans="2:41" ht="15" customHeight="1" x14ac:dyDescent="0.15">
      <c r="B361" s="91" t="s">
        <v>445</v>
      </c>
      <c r="D361" s="132" t="s">
        <v>446</v>
      </c>
      <c r="E361" s="342" t="s">
        <v>682</v>
      </c>
      <c r="F361" s="266"/>
      <c r="G361" s="266"/>
      <c r="H361" s="266"/>
      <c r="I361" s="267"/>
      <c r="J361" s="266"/>
      <c r="K361" s="266"/>
      <c r="L361" s="266"/>
      <c r="M361" s="266"/>
      <c r="N361" s="266"/>
      <c r="O361" s="266"/>
      <c r="P361" s="91"/>
      <c r="R361" s="87" t="s">
        <v>94</v>
      </c>
      <c r="S361" s="467"/>
      <c r="T361" s="467"/>
      <c r="U361" s="467"/>
      <c r="V361" s="467"/>
      <c r="W361" s="83" t="s">
        <v>452</v>
      </c>
      <c r="AD361" s="164">
        <v>2</v>
      </c>
    </row>
    <row r="362" spans="2:41" ht="15" customHeight="1" x14ac:dyDescent="0.15">
      <c r="B362" s="91" t="s">
        <v>448</v>
      </c>
      <c r="D362" s="268" t="s">
        <v>53</v>
      </c>
      <c r="E362" s="294" t="s">
        <v>746</v>
      </c>
      <c r="F362" s="266"/>
      <c r="H362" s="87" t="s">
        <v>94</v>
      </c>
      <c r="I362" s="467"/>
      <c r="J362" s="467"/>
      <c r="K362" s="467"/>
      <c r="L362" s="467"/>
      <c r="M362" s="341" t="s">
        <v>681</v>
      </c>
      <c r="N362" s="266"/>
      <c r="O362" s="245" t="str">
        <f>IF(I362&gt;S362,"&gt;","≤")</f>
        <v>≤</v>
      </c>
      <c r="P362" s="343" t="s">
        <v>744</v>
      </c>
      <c r="R362" s="87" t="s">
        <v>94</v>
      </c>
      <c r="S362" s="467"/>
      <c r="T362" s="467"/>
      <c r="U362" s="467"/>
      <c r="V362" s="467"/>
      <c r="W362" s="341" t="s">
        <v>681</v>
      </c>
      <c r="Z362" s="462" t="str">
        <f>IF(I362&lt;=S362,"...... OK","...... NG")</f>
        <v>...... OK</v>
      </c>
      <c r="AA362" s="462"/>
      <c r="AB362" s="462"/>
      <c r="AD362" s="164">
        <v>3</v>
      </c>
    </row>
    <row r="363" spans="2:41" ht="15" customHeight="1" x14ac:dyDescent="0.15">
      <c r="C363" s="87"/>
      <c r="D363" s="266"/>
      <c r="E363" s="266"/>
      <c r="F363" s="266"/>
      <c r="G363" s="266"/>
      <c r="N363" s="83"/>
      <c r="O363" s="83"/>
      <c r="P363" s="83"/>
      <c r="Q363" s="87"/>
      <c r="R363" s="335"/>
      <c r="S363" s="335"/>
      <c r="T363" s="335"/>
      <c r="U363" s="335"/>
      <c r="V363" s="83"/>
      <c r="W363" s="106"/>
    </row>
    <row r="364" spans="2:41" ht="15" customHeight="1" x14ac:dyDescent="0.15">
      <c r="B364" s="347" t="s">
        <v>692</v>
      </c>
      <c r="C364" s="87"/>
      <c r="D364" s="266"/>
      <c r="E364" s="266"/>
      <c r="F364" s="266"/>
      <c r="G364" s="266"/>
      <c r="H364" s="266"/>
      <c r="I364" s="266"/>
      <c r="J364" s="266"/>
      <c r="K364" s="266"/>
      <c r="L364" s="266"/>
      <c r="M364" s="266"/>
      <c r="N364" s="83"/>
      <c r="O364" s="83"/>
      <c r="P364" s="83"/>
      <c r="AD364" s="164" t="s">
        <v>698</v>
      </c>
    </row>
    <row r="365" spans="2:41" ht="15" customHeight="1" x14ac:dyDescent="0.15">
      <c r="B365" s="231" t="s">
        <v>392</v>
      </c>
      <c r="C365" s="87"/>
      <c r="D365" s="84" t="s">
        <v>0</v>
      </c>
      <c r="E365" s="492" t="s">
        <v>613</v>
      </c>
      <c r="F365" s="492"/>
      <c r="G365" s="492"/>
      <c r="H365" s="492"/>
      <c r="I365" s="492"/>
      <c r="J365" s="492"/>
      <c r="K365" s="492"/>
      <c r="L365" s="492"/>
      <c r="M365" s="492"/>
      <c r="N365" s="112" t="s">
        <v>5</v>
      </c>
      <c r="O365" s="463">
        <v>0</v>
      </c>
      <c r="P365" s="463"/>
      <c r="Q365" s="463"/>
      <c r="R365" s="463"/>
      <c r="AD365" s="164">
        <v>1</v>
      </c>
    </row>
    <row r="366" spans="2:41" ht="15" customHeight="1" x14ac:dyDescent="0.15">
      <c r="B366" s="231" t="s">
        <v>393</v>
      </c>
      <c r="C366" s="87"/>
      <c r="D366" s="84" t="s">
        <v>0</v>
      </c>
      <c r="E366" s="491" t="s">
        <v>394</v>
      </c>
      <c r="F366" s="491"/>
      <c r="G366" s="491"/>
      <c r="H366" s="491"/>
      <c r="I366" s="112"/>
      <c r="J366" s="112"/>
      <c r="K366" s="112"/>
      <c r="L366" s="129"/>
      <c r="N366" s="112" t="s">
        <v>5</v>
      </c>
      <c r="O366" s="463">
        <v>0</v>
      </c>
      <c r="P366" s="463"/>
      <c r="Q366" s="463"/>
      <c r="R366" s="463"/>
      <c r="AD366" s="164">
        <v>2</v>
      </c>
    </row>
    <row r="367" spans="2:41" ht="15" customHeight="1" x14ac:dyDescent="0.15">
      <c r="B367" s="473" t="s">
        <v>391</v>
      </c>
      <c r="C367" s="473"/>
      <c r="D367" s="84" t="s">
        <v>0</v>
      </c>
      <c r="E367" s="226" t="s">
        <v>461</v>
      </c>
      <c r="F367" s="226"/>
      <c r="G367" s="226"/>
      <c r="I367" s="84" t="s">
        <v>0</v>
      </c>
      <c r="J367" s="472">
        <v>0</v>
      </c>
      <c r="K367" s="472"/>
      <c r="L367" s="472"/>
      <c r="M367" s="472"/>
      <c r="N367" s="83"/>
      <c r="O367" s="83"/>
      <c r="P367" s="83"/>
      <c r="Q367" s="87"/>
      <c r="R367" s="335"/>
      <c r="S367" s="335"/>
      <c r="T367" s="335"/>
      <c r="U367" s="335"/>
      <c r="V367" s="83"/>
      <c r="W367" s="106"/>
      <c r="AD367" s="164">
        <v>3</v>
      </c>
    </row>
    <row r="368" spans="2:41" ht="15" customHeight="1" x14ac:dyDescent="0.15">
      <c r="B368" s="94" t="s">
        <v>129</v>
      </c>
      <c r="C368" s="87"/>
      <c r="D368" s="266"/>
      <c r="E368" s="266"/>
      <c r="F368" s="266"/>
      <c r="G368" s="266"/>
      <c r="H368" s="266"/>
      <c r="I368" s="266"/>
      <c r="J368" s="266"/>
      <c r="K368" s="266"/>
      <c r="L368" s="266"/>
      <c r="M368" s="266"/>
      <c r="N368" s="83"/>
      <c r="O368" s="83"/>
      <c r="P368" s="83"/>
      <c r="Q368" s="87"/>
      <c r="R368" s="335"/>
      <c r="S368" s="335"/>
      <c r="T368" s="335"/>
      <c r="U368" s="335"/>
      <c r="V368" s="83"/>
      <c r="W368" s="106"/>
      <c r="AD368" s="164">
        <v>4</v>
      </c>
    </row>
    <row r="369" spans="2:30" ht="15" customHeight="1" x14ac:dyDescent="0.15">
      <c r="B369" s="83"/>
      <c r="C369" s="87"/>
      <c r="D369" s="118" t="s">
        <v>396</v>
      </c>
      <c r="E369" s="113" t="s">
        <v>92</v>
      </c>
      <c r="F369" s="127" t="s">
        <v>398</v>
      </c>
      <c r="G369" s="112"/>
      <c r="H369" s="112"/>
      <c r="I369" s="112"/>
      <c r="J369" s="112"/>
      <c r="K369" s="112"/>
      <c r="L369" s="129"/>
      <c r="M369" s="130"/>
      <c r="N369" s="112"/>
      <c r="O369" s="128"/>
      <c r="P369" s="247"/>
      <c r="Q369" s="247"/>
      <c r="R369" s="94"/>
      <c r="S369" s="94"/>
      <c r="T369" s="94"/>
      <c r="U369" s="83"/>
      <c r="V369" s="83"/>
      <c r="W369" s="83"/>
      <c r="AD369" s="164">
        <v>5</v>
      </c>
    </row>
    <row r="370" spans="2:30" ht="15" customHeight="1" x14ac:dyDescent="0.15">
      <c r="B370" s="83"/>
      <c r="C370" s="87"/>
      <c r="D370" s="118" t="s">
        <v>399</v>
      </c>
      <c r="E370" s="113" t="s">
        <v>92</v>
      </c>
      <c r="F370" s="127" t="s">
        <v>400</v>
      </c>
      <c r="G370" s="112"/>
      <c r="H370" s="112"/>
      <c r="I370" s="112"/>
      <c r="J370" s="112"/>
      <c r="K370" s="112"/>
      <c r="L370" s="129"/>
      <c r="M370" s="130"/>
      <c r="N370" s="112"/>
      <c r="O370" s="128"/>
      <c r="P370" s="247"/>
      <c r="Q370" s="247"/>
      <c r="R370" s="94"/>
      <c r="S370" s="94"/>
      <c r="T370" s="94"/>
      <c r="V370" s="86"/>
      <c r="W370" s="86"/>
      <c r="AD370" s="164">
        <v>6</v>
      </c>
    </row>
    <row r="371" spans="2:30" ht="15" customHeight="1" x14ac:dyDescent="0.15">
      <c r="B371" s="83"/>
      <c r="C371" s="87"/>
      <c r="D371" s="131" t="s">
        <v>401</v>
      </c>
      <c r="E371" s="113" t="s">
        <v>92</v>
      </c>
      <c r="F371" s="127" t="s">
        <v>402</v>
      </c>
      <c r="G371" s="84"/>
      <c r="H371" s="112"/>
      <c r="I371" s="112"/>
      <c r="J371" s="84" t="s">
        <v>0</v>
      </c>
      <c r="K371" s="127" t="s">
        <v>403</v>
      </c>
      <c r="L371" s="112"/>
      <c r="M371" s="129"/>
      <c r="N371" s="130"/>
      <c r="O371" s="251" t="s">
        <v>0</v>
      </c>
      <c r="P371" s="465"/>
      <c r="Q371" s="465"/>
      <c r="R371" s="465"/>
      <c r="S371" s="97"/>
      <c r="T371" s="224"/>
      <c r="W371" s="86"/>
      <c r="AD371" s="164">
        <v>7</v>
      </c>
    </row>
    <row r="372" spans="2:30" ht="15" customHeight="1" x14ac:dyDescent="0.15">
      <c r="B372" s="83"/>
      <c r="C372" s="87"/>
      <c r="D372" s="127" t="s">
        <v>404</v>
      </c>
      <c r="E372" s="113" t="s">
        <v>92</v>
      </c>
      <c r="F372" s="127" t="s">
        <v>405</v>
      </c>
      <c r="G372" s="84"/>
      <c r="H372" s="112"/>
      <c r="I372" s="112"/>
      <c r="J372" s="84" t="s">
        <v>0</v>
      </c>
      <c r="K372" s="127" t="s">
        <v>406</v>
      </c>
      <c r="L372" s="112"/>
      <c r="M372" s="129"/>
      <c r="N372" s="130"/>
      <c r="O372" s="251" t="s">
        <v>0</v>
      </c>
      <c r="P372" s="466"/>
      <c r="Q372" s="466"/>
      <c r="R372" s="466"/>
      <c r="S372" s="98"/>
      <c r="T372" s="224"/>
      <c r="W372" s="93"/>
      <c r="AD372" s="164">
        <v>8</v>
      </c>
    </row>
    <row r="373" spans="2:30" ht="15" customHeight="1" x14ac:dyDescent="0.15">
      <c r="B373" s="83"/>
      <c r="C373" s="87"/>
      <c r="D373" s="127" t="s">
        <v>132</v>
      </c>
      <c r="E373" s="84" t="s">
        <v>0</v>
      </c>
      <c r="F373" s="122" t="s">
        <v>464</v>
      </c>
      <c r="G373" s="112"/>
      <c r="H373" s="112"/>
      <c r="L373" s="112"/>
      <c r="M373" s="129"/>
      <c r="N373" s="130"/>
      <c r="S373" s="92" t="s">
        <v>0</v>
      </c>
      <c r="T373" s="467"/>
      <c r="U373" s="467"/>
      <c r="V373" s="467"/>
      <c r="W373" s="467"/>
      <c r="X373" s="94" t="s">
        <v>378</v>
      </c>
      <c r="AD373" s="164">
        <v>9</v>
      </c>
    </row>
    <row r="374" spans="2:30" ht="15" customHeight="1" x14ac:dyDescent="0.15">
      <c r="B374" s="83"/>
      <c r="C374" s="87"/>
      <c r="D374" s="127"/>
      <c r="E374" s="84"/>
      <c r="F374" s="122"/>
      <c r="G374" s="112"/>
      <c r="H374" s="112"/>
      <c r="L374" s="112"/>
      <c r="M374" s="129"/>
      <c r="N374" s="130"/>
      <c r="S374" s="92"/>
      <c r="T374" s="277"/>
      <c r="U374" s="277"/>
      <c r="V374" s="277"/>
      <c r="W374" s="277"/>
      <c r="X374" s="94"/>
    </row>
    <row r="375" spans="2:30" ht="15" customHeight="1" x14ac:dyDescent="0.15">
      <c r="B375" s="347" t="s">
        <v>693</v>
      </c>
      <c r="C375" s="87"/>
      <c r="D375" s="127"/>
      <c r="E375" s="84"/>
      <c r="F375" s="122"/>
      <c r="G375" s="112"/>
      <c r="H375" s="112"/>
      <c r="L375" s="112"/>
      <c r="M375" s="129"/>
      <c r="N375" s="130"/>
      <c r="S375" s="92"/>
      <c r="T375" s="277"/>
      <c r="U375" s="277"/>
      <c r="V375" s="277"/>
      <c r="W375" s="277"/>
      <c r="X375" s="94"/>
      <c r="AD375" s="164" t="s">
        <v>699</v>
      </c>
    </row>
    <row r="376" spans="2:30" ht="15" customHeight="1" x14ac:dyDescent="0.15">
      <c r="B376" s="125" t="s">
        <v>383</v>
      </c>
      <c r="C376" s="84" t="s">
        <v>0</v>
      </c>
      <c r="D376" s="118" t="s">
        <v>384</v>
      </c>
      <c r="E376" s="126"/>
      <c r="F376" s="126"/>
      <c r="G376" s="127"/>
      <c r="H376" s="84"/>
      <c r="I376" s="112" t="s">
        <v>5</v>
      </c>
      <c r="J376" s="463">
        <v>0</v>
      </c>
      <c r="K376" s="463"/>
      <c r="L376" s="463"/>
      <c r="M376" s="463"/>
      <c r="N376" s="94" t="s">
        <v>90</v>
      </c>
      <c r="S376" s="92"/>
      <c r="T376" s="277"/>
      <c r="U376" s="277"/>
      <c r="V376" s="277"/>
      <c r="W376" s="277"/>
      <c r="X376" s="94"/>
      <c r="AD376" s="164">
        <v>1</v>
      </c>
    </row>
    <row r="377" spans="2:30" ht="15" customHeight="1" x14ac:dyDescent="0.15">
      <c r="B377" s="94" t="s">
        <v>129</v>
      </c>
      <c r="C377" s="87"/>
      <c r="D377" s="127"/>
      <c r="E377" s="84"/>
      <c r="F377" s="122"/>
      <c r="G377" s="112"/>
      <c r="H377" s="112"/>
      <c r="L377" s="112"/>
      <c r="M377" s="129"/>
      <c r="N377" s="130"/>
      <c r="S377" s="92"/>
      <c r="T377" s="277"/>
      <c r="U377" s="277"/>
      <c r="V377" s="277"/>
      <c r="W377" s="277"/>
      <c r="X377" s="94"/>
      <c r="AD377" s="164">
        <v>2</v>
      </c>
    </row>
    <row r="378" spans="2:30" ht="15" customHeight="1" x14ac:dyDescent="0.15">
      <c r="B378" s="83"/>
      <c r="C378" s="87"/>
      <c r="D378" s="473" t="s">
        <v>388</v>
      </c>
      <c r="E378" s="473"/>
      <c r="F378" s="84" t="s">
        <v>0</v>
      </c>
      <c r="G378" s="231" t="s">
        <v>614</v>
      </c>
      <c r="H378" s="231"/>
      <c r="I378" s="231"/>
      <c r="J378" s="231"/>
      <c r="K378" s="231"/>
      <c r="L378" s="231"/>
      <c r="M378" s="231"/>
      <c r="P378" s="84" t="s">
        <v>0</v>
      </c>
      <c r="Q378" s="466">
        <v>0</v>
      </c>
      <c r="R378" s="466"/>
      <c r="S378" s="466"/>
      <c r="T378" s="94" t="s">
        <v>618</v>
      </c>
      <c r="U378" s="277"/>
      <c r="V378" s="277"/>
      <c r="W378" s="277"/>
      <c r="X378" s="94"/>
      <c r="AD378" s="164" t="s">
        <v>694</v>
      </c>
    </row>
    <row r="379" spans="2:30" ht="15" customHeight="1" x14ac:dyDescent="0.15">
      <c r="B379" s="83"/>
      <c r="C379" s="87"/>
      <c r="D379" s="473" t="s">
        <v>388</v>
      </c>
      <c r="E379" s="473"/>
      <c r="F379" s="84" t="s">
        <v>0</v>
      </c>
      <c r="G379" s="231" t="s">
        <v>629</v>
      </c>
      <c r="H379" s="231"/>
      <c r="I379" s="231"/>
      <c r="J379" s="231"/>
      <c r="K379" s="231"/>
      <c r="L379" s="231"/>
      <c r="M379" s="231"/>
      <c r="P379" s="84" t="s">
        <v>0</v>
      </c>
      <c r="Q379" s="466">
        <v>0</v>
      </c>
      <c r="R379" s="466"/>
      <c r="S379" s="466"/>
      <c r="T379" s="94" t="s">
        <v>630</v>
      </c>
      <c r="U379" s="277"/>
      <c r="V379" s="277"/>
      <c r="W379" s="277"/>
      <c r="X379" s="94"/>
      <c r="AD379" s="164" t="s">
        <v>695</v>
      </c>
    </row>
    <row r="380" spans="2:30" ht="15" customHeight="1" x14ac:dyDescent="0.15">
      <c r="B380" s="83"/>
      <c r="C380" s="87"/>
      <c r="D380" s="118"/>
      <c r="E380" s="308" t="s">
        <v>615</v>
      </c>
      <c r="F380" s="113" t="s">
        <v>92</v>
      </c>
      <c r="G380" s="2" t="s">
        <v>616</v>
      </c>
      <c r="P380" s="84" t="s">
        <v>0</v>
      </c>
      <c r="Q380" s="466">
        <v>0</v>
      </c>
      <c r="R380" s="466"/>
      <c r="S380" s="466"/>
      <c r="T380" s="224" t="s">
        <v>374</v>
      </c>
      <c r="U380" s="277"/>
      <c r="V380" s="277"/>
      <c r="W380" s="277"/>
      <c r="X380" s="94"/>
      <c r="AD380" s="164" t="s">
        <v>696</v>
      </c>
    </row>
    <row r="381" spans="2:30" ht="15" customHeight="1" x14ac:dyDescent="0.15">
      <c r="B381" s="83"/>
      <c r="C381" s="87"/>
      <c r="D381" s="118"/>
      <c r="E381" s="307" t="s">
        <v>617</v>
      </c>
      <c r="F381" s="84" t="s">
        <v>0</v>
      </c>
      <c r="G381" s="2" t="s">
        <v>619</v>
      </c>
      <c r="P381" s="84" t="s">
        <v>0</v>
      </c>
      <c r="Q381" s="466">
        <v>0</v>
      </c>
      <c r="R381" s="466"/>
      <c r="S381" s="466"/>
      <c r="T381" s="224" t="s">
        <v>374</v>
      </c>
      <c r="U381" s="277"/>
      <c r="V381" s="277"/>
      <c r="W381" s="277"/>
      <c r="X381" s="94"/>
      <c r="AD381" s="164">
        <v>1</v>
      </c>
    </row>
    <row r="382" spans="2:30" ht="15" customHeight="1" x14ac:dyDescent="0.15">
      <c r="B382" s="83"/>
      <c r="C382" s="87"/>
      <c r="D382" s="118"/>
      <c r="E382" s="185" t="s">
        <v>620</v>
      </c>
      <c r="F382" s="113" t="s">
        <v>92</v>
      </c>
      <c r="G382" s="2" t="s">
        <v>627</v>
      </c>
      <c r="K382" s="2"/>
      <c r="L382" s="224"/>
      <c r="P382" s="84" t="s">
        <v>0</v>
      </c>
      <c r="Q382" s="466">
        <v>0</v>
      </c>
      <c r="R382" s="466"/>
      <c r="S382" s="466"/>
      <c r="T382" s="224" t="s">
        <v>374</v>
      </c>
      <c r="U382" s="277"/>
      <c r="V382" s="277"/>
      <c r="W382" s="277"/>
      <c r="X382" s="94"/>
      <c r="AD382" s="164">
        <v>2</v>
      </c>
    </row>
    <row r="383" spans="2:30" ht="15" customHeight="1" x14ac:dyDescent="0.15">
      <c r="B383" s="83"/>
      <c r="C383" s="87"/>
      <c r="D383" s="118"/>
      <c r="E383" s="185" t="s">
        <v>621</v>
      </c>
      <c r="F383" s="113" t="s">
        <v>92</v>
      </c>
      <c r="G383" s="2" t="s">
        <v>622</v>
      </c>
      <c r="K383" s="2"/>
      <c r="L383" s="224"/>
      <c r="P383" s="84" t="s">
        <v>0</v>
      </c>
      <c r="Q383" s="466">
        <v>0</v>
      </c>
      <c r="R383" s="466"/>
      <c r="S383" s="466"/>
      <c r="T383" s="224"/>
      <c r="U383" s="277"/>
      <c r="V383" s="277"/>
      <c r="W383" s="277"/>
      <c r="X383" s="94"/>
      <c r="AD383" s="164">
        <v>3</v>
      </c>
    </row>
    <row r="384" spans="2:30" ht="15" customHeight="1" x14ac:dyDescent="0.15">
      <c r="B384" s="83"/>
      <c r="C384" s="87"/>
      <c r="D384" s="118"/>
      <c r="E384" s="185" t="s">
        <v>624</v>
      </c>
      <c r="F384" s="113" t="s">
        <v>92</v>
      </c>
      <c r="G384" s="2" t="s">
        <v>623</v>
      </c>
      <c r="K384" s="2"/>
      <c r="L384" s="224"/>
      <c r="P384" s="84" t="s">
        <v>0</v>
      </c>
      <c r="Q384" s="466">
        <v>0</v>
      </c>
      <c r="R384" s="466"/>
      <c r="S384" s="466"/>
      <c r="T384" s="224"/>
      <c r="U384" s="277"/>
      <c r="V384" s="277"/>
      <c r="W384" s="277"/>
      <c r="X384" s="94"/>
      <c r="AD384" s="164">
        <v>4</v>
      </c>
    </row>
    <row r="385" spans="2:59" ht="15" customHeight="1" x14ac:dyDescent="0.15">
      <c r="B385" s="83"/>
      <c r="C385" s="87"/>
      <c r="D385" s="118"/>
      <c r="E385" s="185" t="s">
        <v>625</v>
      </c>
      <c r="F385" s="113" t="s">
        <v>92</v>
      </c>
      <c r="G385" s="2" t="s">
        <v>626</v>
      </c>
      <c r="K385" s="2"/>
      <c r="L385" s="224"/>
      <c r="P385" s="84" t="s">
        <v>0</v>
      </c>
      <c r="Q385" s="466">
        <v>0</v>
      </c>
      <c r="R385" s="466"/>
      <c r="S385" s="466"/>
      <c r="T385" s="224" t="s">
        <v>374</v>
      </c>
      <c r="U385" s="277"/>
      <c r="V385" s="277"/>
      <c r="W385" s="277"/>
      <c r="X385" s="94"/>
      <c r="AD385" s="164">
        <v>5</v>
      </c>
    </row>
    <row r="386" spans="2:59" ht="15" customHeight="1" x14ac:dyDescent="0.15">
      <c r="B386" s="83"/>
      <c r="C386" s="87"/>
      <c r="D386" s="127"/>
      <c r="E386" s="84"/>
      <c r="F386" s="122"/>
      <c r="G386" s="112"/>
      <c r="H386" s="112"/>
      <c r="L386" s="112"/>
      <c r="M386" s="129"/>
      <c r="N386" s="130"/>
      <c r="S386" s="92"/>
      <c r="T386" s="277"/>
      <c r="U386" s="277"/>
      <c r="V386" s="277"/>
      <c r="W386" s="277"/>
      <c r="X386" s="94"/>
    </row>
    <row r="387" spans="2:59" ht="15" customHeight="1" x14ac:dyDescent="0.15">
      <c r="B387" s="127" t="s">
        <v>133</v>
      </c>
      <c r="C387" s="127"/>
      <c r="D387" s="127"/>
      <c r="E387" s="127"/>
      <c r="F387" s="127"/>
      <c r="G387" s="127"/>
      <c r="H387" s="127"/>
      <c r="I387" s="132"/>
      <c r="J387" s="133"/>
      <c r="K387" s="133"/>
      <c r="L387" s="133"/>
      <c r="M387" s="133"/>
      <c r="N387" s="134"/>
      <c r="O387" s="134"/>
      <c r="P387" s="134"/>
      <c r="Q387" s="134"/>
      <c r="R387" s="134"/>
      <c r="S387" s="134"/>
      <c r="T387" s="86"/>
      <c r="U387" s="86"/>
      <c r="V387" s="86"/>
      <c r="W387" s="86"/>
      <c r="X387" s="86"/>
      <c r="Y387" s="86"/>
      <c r="AD387" s="164" t="s">
        <v>155</v>
      </c>
    </row>
    <row r="388" spans="2:59" ht="15" customHeight="1" x14ac:dyDescent="0.15">
      <c r="B388" s="125" t="s">
        <v>131</v>
      </c>
      <c r="C388" s="84" t="s">
        <v>0</v>
      </c>
      <c r="D388" s="463">
        <v>0</v>
      </c>
      <c r="E388" s="463"/>
      <c r="F388" s="463"/>
      <c r="G388" s="463"/>
      <c r="H388" s="83" t="s">
        <v>90</v>
      </c>
      <c r="I388" s="88" t="str">
        <f>IF(D388&lt;=J388,"≤","&gt;")</f>
        <v>≤</v>
      </c>
      <c r="J388" s="711">
        <v>0</v>
      </c>
      <c r="K388" s="492"/>
      <c r="L388" s="492"/>
      <c r="M388" s="492"/>
      <c r="N388" s="127" t="s">
        <v>2</v>
      </c>
      <c r="O388" s="134"/>
      <c r="P388" s="134" t="s">
        <v>407</v>
      </c>
      <c r="Q388" s="107"/>
      <c r="R388" s="107"/>
      <c r="S388" s="107"/>
      <c r="T388" s="86"/>
      <c r="U388" s="86"/>
      <c r="V388" s="86"/>
      <c r="W388" s="86"/>
      <c r="X388" s="86"/>
      <c r="Z388" s="462" t="str">
        <f>IF(D388&lt;=J388,"...... OK","...... NG")</f>
        <v>...... OK</v>
      </c>
      <c r="AA388" s="462"/>
      <c r="AB388" s="462"/>
      <c r="AD388" s="164">
        <v>1</v>
      </c>
    </row>
    <row r="389" spans="2:59" ht="15" customHeight="1" x14ac:dyDescent="0.15">
      <c r="AD389" s="193"/>
    </row>
    <row r="391" spans="2:59" ht="15" customHeight="1" x14ac:dyDescent="0.15">
      <c r="B391" s="95" t="s">
        <v>134</v>
      </c>
      <c r="C391" s="95"/>
      <c r="D391" s="95"/>
      <c r="E391" s="95"/>
      <c r="F391" s="95"/>
      <c r="G391" s="95"/>
      <c r="H391" s="90"/>
      <c r="I391" s="90"/>
      <c r="J391" s="90"/>
      <c r="K391" s="90"/>
      <c r="L391" s="90"/>
      <c r="M391" s="90"/>
      <c r="N391" s="90"/>
      <c r="O391" s="90"/>
      <c r="P391" s="90"/>
      <c r="Q391" s="90"/>
      <c r="R391" s="90"/>
      <c r="S391" s="90"/>
      <c r="T391" s="90"/>
      <c r="U391" s="90"/>
      <c r="V391" s="90"/>
      <c r="W391" s="90"/>
      <c r="X391" s="90"/>
      <c r="Y391" s="90"/>
      <c r="Z391" s="90"/>
      <c r="AA391" s="90"/>
      <c r="AB391" s="90"/>
      <c r="AD391" s="164" t="s">
        <v>496</v>
      </c>
    </row>
    <row r="392" spans="2:59" ht="15" customHeight="1" x14ac:dyDescent="0.15">
      <c r="B392" s="90" t="s">
        <v>135</v>
      </c>
      <c r="C392" s="90"/>
      <c r="D392" s="90"/>
      <c r="E392" s="90"/>
      <c r="F392" s="90"/>
      <c r="G392" s="90"/>
      <c r="H392" s="90"/>
      <c r="I392" s="90"/>
      <c r="L392" s="280" t="str">
        <f>IF(DgnCode="KSCE-LSD15","(도로교한계상태설계법 5.8.4.2)","(KDS 24 14 21 : 2021 4.2.4.2)")</f>
        <v>(도로교한계상태설계법 5.8.4.2)</v>
      </c>
      <c r="M392" s="90"/>
      <c r="N392" s="90"/>
      <c r="O392" s="90"/>
      <c r="P392" s="90"/>
      <c r="Q392" s="90"/>
      <c r="R392" s="90"/>
      <c r="S392" s="90"/>
      <c r="U392" s="122"/>
      <c r="V392" s="108"/>
      <c r="W392" s="108"/>
      <c r="X392" s="108"/>
      <c r="Y392" s="108"/>
      <c r="Z392" s="108"/>
      <c r="AA392" s="108"/>
      <c r="AB392" s="108"/>
      <c r="AD392" s="164" t="s">
        <v>497</v>
      </c>
      <c r="AO392" s="4"/>
    </row>
    <row r="393" spans="2:59" ht="15" customHeight="1" x14ac:dyDescent="0.15">
      <c r="B393" s="83"/>
      <c r="C393" s="83" t="s">
        <v>140</v>
      </c>
      <c r="D393" s="113" t="s">
        <v>92</v>
      </c>
      <c r="E393" s="127" t="s">
        <v>141</v>
      </c>
      <c r="F393" s="112"/>
      <c r="G393" s="86"/>
      <c r="H393" s="86"/>
      <c r="I393" s="92"/>
      <c r="J393" s="83"/>
      <c r="K393" s="83"/>
      <c r="L393" s="83"/>
      <c r="M393" s="83"/>
      <c r="Q393" s="92" t="s">
        <v>0</v>
      </c>
      <c r="R393" s="463">
        <v>0</v>
      </c>
      <c r="S393" s="463"/>
      <c r="T393" s="463"/>
      <c r="U393" s="463"/>
      <c r="AA393" s="86"/>
      <c r="AC393" s="12"/>
      <c r="AD393" s="164" t="s">
        <v>408</v>
      </c>
      <c r="AE393" s="17"/>
      <c r="AI393" s="10"/>
      <c r="BG393" s="9"/>
    </row>
    <row r="394" spans="2:59" ht="15" customHeight="1" x14ac:dyDescent="0.15">
      <c r="B394" s="83"/>
      <c r="C394" s="83" t="s">
        <v>91</v>
      </c>
      <c r="D394" s="113" t="s">
        <v>92</v>
      </c>
      <c r="E394" s="83" t="s">
        <v>609</v>
      </c>
      <c r="F394" s="85"/>
      <c r="G394" s="86"/>
      <c r="H394" s="86"/>
      <c r="I394" s="86"/>
      <c r="J394" s="86"/>
      <c r="K394" s="86"/>
      <c r="L394" s="86"/>
      <c r="M394" s="86"/>
      <c r="N394" s="86"/>
      <c r="O394" s="86"/>
      <c r="P394" s="86"/>
      <c r="Q394" s="92" t="s">
        <v>0</v>
      </c>
      <c r="R394" s="463">
        <v>0</v>
      </c>
      <c r="S394" s="463"/>
      <c r="T394" s="463"/>
      <c r="U394" s="463"/>
      <c r="Y394" s="86"/>
      <c r="Z394" s="86"/>
      <c r="AA394" s="86"/>
      <c r="AC394" s="12"/>
      <c r="AD394" s="164">
        <v>1</v>
      </c>
      <c r="AE394" s="17"/>
      <c r="AI394" s="10"/>
      <c r="BG394" s="9"/>
    </row>
    <row r="395" spans="2:59" ht="15" customHeight="1" x14ac:dyDescent="0.15">
      <c r="B395" s="83"/>
      <c r="C395" s="83"/>
      <c r="D395" s="113"/>
      <c r="E395" s="83"/>
      <c r="F395" s="85"/>
      <c r="G395" s="86"/>
      <c r="H395" s="86"/>
      <c r="I395" s="86"/>
      <c r="J395" s="86"/>
      <c r="K395" s="86"/>
      <c r="L395" s="86"/>
      <c r="M395" s="86"/>
      <c r="N395" s="86"/>
      <c r="O395" s="86"/>
      <c r="P395" s="86"/>
      <c r="Q395" s="92"/>
      <c r="R395" s="117"/>
      <c r="S395" s="117"/>
      <c r="T395" s="117"/>
      <c r="U395" s="106"/>
      <c r="Y395" s="86"/>
      <c r="Z395" s="86"/>
      <c r="AA395" s="86"/>
      <c r="AC395" s="12"/>
      <c r="AD395" s="193"/>
      <c r="AE395" s="17"/>
      <c r="AI395" s="10"/>
      <c r="BG395" s="9"/>
    </row>
    <row r="396" spans="2:59" ht="15" customHeight="1" x14ac:dyDescent="0.15">
      <c r="B396" s="83" t="s">
        <v>470</v>
      </c>
      <c r="C396" s="90"/>
      <c r="D396" s="90" t="s">
        <v>148</v>
      </c>
      <c r="E396" s="90"/>
      <c r="G396" s="90"/>
      <c r="K396" s="83"/>
      <c r="L396" s="83"/>
      <c r="M396" s="85"/>
      <c r="N396" s="86"/>
      <c r="O396" s="86"/>
      <c r="P396" s="86"/>
      <c r="R396" s="224"/>
      <c r="S396" s="224"/>
      <c r="T396" s="224"/>
      <c r="V396" s="86"/>
      <c r="W396" s="108"/>
      <c r="X396" s="108"/>
      <c r="Y396" s="108"/>
      <c r="Z396" s="108"/>
      <c r="AA396" s="108"/>
      <c r="AB396" s="108"/>
      <c r="AD396" s="164" t="s">
        <v>157</v>
      </c>
    </row>
    <row r="397" spans="2:59" ht="15" customHeight="1" x14ac:dyDescent="0.15">
      <c r="B397" s="83" t="s">
        <v>136</v>
      </c>
      <c r="C397" s="84" t="s">
        <v>0</v>
      </c>
      <c r="D397" s="83" t="s">
        <v>137</v>
      </c>
      <c r="F397" s="90"/>
      <c r="G397" s="90"/>
      <c r="H397" s="90"/>
      <c r="I397" s="90"/>
      <c r="J397" s="122"/>
      <c r="L397" s="90"/>
      <c r="M397" s="90"/>
      <c r="N397" s="90"/>
      <c r="O397" s="90"/>
      <c r="Q397" s="92" t="s">
        <v>0</v>
      </c>
      <c r="R397" s="466"/>
      <c r="S397" s="466"/>
      <c r="T397" s="466"/>
      <c r="U397" s="106"/>
      <c r="V397" s="108"/>
      <c r="W397" s="108"/>
      <c r="X397" s="108"/>
      <c r="Y397" s="108"/>
      <c r="Z397" s="108"/>
      <c r="AA397" s="108"/>
      <c r="AB397" s="108"/>
      <c r="AD397" s="273">
        <v>1</v>
      </c>
    </row>
    <row r="398" spans="2:59" ht="15" customHeight="1" x14ac:dyDescent="0.15">
      <c r="B398" s="90"/>
      <c r="C398" s="90"/>
      <c r="D398" s="90"/>
      <c r="E398" s="90"/>
      <c r="F398" s="90"/>
      <c r="G398" s="90"/>
      <c r="H398" s="90"/>
      <c r="I398" s="90"/>
      <c r="J398" s="122"/>
      <c r="L398" s="90"/>
      <c r="M398" s="90"/>
      <c r="N398" s="90"/>
      <c r="O398" s="90"/>
      <c r="P398" s="90"/>
      <c r="Q398" s="90"/>
      <c r="R398" s="203"/>
      <c r="S398" s="203"/>
      <c r="T398" s="224"/>
      <c r="U398" s="122"/>
      <c r="V398" s="108"/>
      <c r="W398" s="108"/>
      <c r="X398" s="108"/>
      <c r="Y398" s="108"/>
      <c r="Z398" s="108"/>
      <c r="AA398" s="108"/>
      <c r="AB398" s="108"/>
    </row>
    <row r="399" spans="2:59" ht="15" customHeight="1" x14ac:dyDescent="0.15">
      <c r="B399" s="83" t="s">
        <v>471</v>
      </c>
      <c r="C399" s="90"/>
      <c r="D399" s="90" t="s">
        <v>148</v>
      </c>
      <c r="E399" s="90"/>
      <c r="F399" s="90"/>
      <c r="G399" s="90"/>
      <c r="H399" s="90"/>
      <c r="I399" s="90"/>
      <c r="J399" s="122"/>
      <c r="L399" s="90"/>
      <c r="M399" s="90"/>
      <c r="N399" s="90"/>
      <c r="O399" s="90"/>
      <c r="P399" s="90"/>
      <c r="Q399" s="90"/>
      <c r="R399" s="203"/>
      <c r="S399" s="203"/>
      <c r="T399" s="224"/>
      <c r="U399" s="122"/>
      <c r="V399" s="108"/>
      <c r="W399" s="108"/>
      <c r="X399" s="108"/>
      <c r="Y399" s="108"/>
      <c r="Z399" s="108"/>
      <c r="AA399" s="108"/>
      <c r="AB399" s="108"/>
      <c r="AD399" s="164" t="s">
        <v>158</v>
      </c>
    </row>
    <row r="400" spans="2:59" ht="15" customHeight="1" x14ac:dyDescent="0.15">
      <c r="B400" s="83" t="s">
        <v>136</v>
      </c>
      <c r="C400" s="84" t="s">
        <v>0</v>
      </c>
      <c r="D400" s="83" t="s">
        <v>138</v>
      </c>
      <c r="Q400" s="92" t="s">
        <v>0</v>
      </c>
      <c r="R400" s="466"/>
      <c r="S400" s="466"/>
      <c r="T400" s="466"/>
      <c r="U400" s="106"/>
      <c r="V400" s="86"/>
      <c r="W400" s="86"/>
      <c r="X400" s="86"/>
      <c r="Y400" s="86"/>
      <c r="Z400" s="86"/>
      <c r="AA400" s="86"/>
      <c r="AB400" s="86"/>
      <c r="AD400" s="273">
        <v>1</v>
      </c>
    </row>
    <row r="401" spans="2:59" ht="15" customHeight="1" x14ac:dyDescent="0.15">
      <c r="E401" s="83"/>
      <c r="F401" s="83"/>
      <c r="G401" s="85"/>
      <c r="H401" s="86"/>
      <c r="I401" s="86"/>
      <c r="J401" s="86"/>
      <c r="K401" s="86"/>
      <c r="L401" s="86"/>
      <c r="M401" s="86"/>
      <c r="N401" s="86"/>
      <c r="O401" s="86"/>
      <c r="P401" s="86"/>
      <c r="Q401" s="86"/>
      <c r="R401" s="94"/>
      <c r="S401" s="94"/>
      <c r="T401" s="94"/>
      <c r="U401" s="86"/>
      <c r="V401" s="86"/>
      <c r="W401" s="86"/>
      <c r="X401" s="86"/>
      <c r="Y401" s="86"/>
      <c r="Z401" s="86"/>
      <c r="AA401" s="86"/>
      <c r="AB401" s="86"/>
    </row>
    <row r="402" spans="2:59" ht="15" customHeight="1" x14ac:dyDescent="0.15">
      <c r="B402" s="2" t="s">
        <v>149</v>
      </c>
      <c r="E402" s="83"/>
      <c r="F402" s="83"/>
      <c r="G402" s="85"/>
      <c r="H402" s="86"/>
      <c r="I402" s="86"/>
      <c r="J402" s="86"/>
      <c r="K402" s="86"/>
      <c r="L402" s="86"/>
      <c r="M402" s="86"/>
      <c r="N402" s="86"/>
      <c r="O402" s="86"/>
      <c r="P402" s="86"/>
      <c r="Q402" s="86"/>
      <c r="R402" s="94"/>
      <c r="S402" s="94"/>
      <c r="T402" s="94"/>
      <c r="U402" s="86"/>
      <c r="V402" s="86"/>
      <c r="W402" s="86"/>
      <c r="X402" s="86"/>
      <c r="Y402" s="86"/>
      <c r="Z402" s="86"/>
      <c r="AA402" s="86"/>
      <c r="AB402" s="86"/>
      <c r="AD402" s="164" t="s">
        <v>156</v>
      </c>
    </row>
    <row r="403" spans="2:59" ht="15" customHeight="1" x14ac:dyDescent="0.15">
      <c r="B403" s="83"/>
      <c r="C403" s="118" t="s">
        <v>7</v>
      </c>
      <c r="D403" s="113" t="s">
        <v>92</v>
      </c>
      <c r="E403" s="127" t="s">
        <v>139</v>
      </c>
      <c r="F403" s="112"/>
      <c r="G403" s="86"/>
      <c r="H403" s="86"/>
      <c r="I403" s="86"/>
      <c r="J403" s="86"/>
      <c r="K403" s="86"/>
      <c r="L403" s="86"/>
      <c r="M403" s="86"/>
      <c r="Q403" s="92" t="s">
        <v>0</v>
      </c>
      <c r="R403" s="466"/>
      <c r="S403" s="466"/>
      <c r="T403" s="466"/>
      <c r="U403" s="111"/>
      <c r="AA403" s="82"/>
      <c r="AC403" s="12"/>
      <c r="AD403" s="273">
        <v>1</v>
      </c>
      <c r="AE403" s="17"/>
      <c r="AI403" s="10"/>
      <c r="BG403" s="9"/>
    </row>
    <row r="404" spans="2:59" ht="15" customHeight="1" x14ac:dyDescent="0.15">
      <c r="B404" s="83"/>
      <c r="C404" s="83" t="s">
        <v>142</v>
      </c>
      <c r="D404" s="113" t="s">
        <v>92</v>
      </c>
      <c r="E404" s="83" t="s">
        <v>483</v>
      </c>
      <c r="F404" s="85"/>
      <c r="G404" s="86"/>
      <c r="H404" s="86"/>
      <c r="I404" s="86"/>
      <c r="J404" s="86"/>
      <c r="K404" s="86"/>
      <c r="L404" s="86"/>
      <c r="M404" s="86"/>
      <c r="N404" s="86"/>
      <c r="O404" s="86"/>
      <c r="P404" s="86"/>
      <c r="Q404" s="92" t="s">
        <v>0</v>
      </c>
      <c r="R404" s="463">
        <v>0</v>
      </c>
      <c r="S404" s="463"/>
      <c r="T404" s="463"/>
      <c r="U404" s="463"/>
      <c r="Y404" s="86"/>
      <c r="Z404" s="86"/>
      <c r="AA404" s="86"/>
      <c r="AC404" s="12"/>
      <c r="AD404" s="273">
        <v>2</v>
      </c>
      <c r="AE404" s="17"/>
      <c r="AI404" s="10"/>
      <c r="BG404" s="9"/>
    </row>
    <row r="405" spans="2:59" ht="15" customHeight="1" x14ac:dyDescent="0.15">
      <c r="B405" s="83"/>
      <c r="C405" s="83"/>
      <c r="D405" s="83"/>
      <c r="E405" s="83"/>
      <c r="F405" s="83"/>
      <c r="G405" s="83"/>
      <c r="H405" s="83"/>
      <c r="I405" s="83"/>
      <c r="J405" s="83"/>
      <c r="K405" s="83"/>
      <c r="L405" s="83"/>
      <c r="M405" s="83"/>
      <c r="N405" s="83"/>
      <c r="O405" s="92"/>
      <c r="P405" s="111"/>
      <c r="Q405" s="111"/>
      <c r="W405" s="86"/>
      <c r="X405" s="86"/>
      <c r="Y405" s="86"/>
      <c r="Z405" s="86"/>
      <c r="AA405" s="86"/>
      <c r="AB405" s="86"/>
    </row>
    <row r="406" spans="2:59" ht="15" customHeight="1" x14ac:dyDescent="0.15">
      <c r="B406" s="127" t="s">
        <v>475</v>
      </c>
      <c r="C406" s="83"/>
      <c r="D406" s="83"/>
      <c r="E406" s="83"/>
      <c r="F406" s="83"/>
      <c r="G406" s="83"/>
      <c r="H406" s="83"/>
      <c r="I406" s="83"/>
      <c r="J406" s="83"/>
      <c r="K406" s="83"/>
      <c r="L406" s="83"/>
      <c r="M406" s="83"/>
      <c r="N406" s="83"/>
      <c r="O406" s="92"/>
      <c r="P406" s="111"/>
      <c r="Q406" s="111"/>
      <c r="W406" s="86"/>
      <c r="X406" s="86"/>
      <c r="Y406" s="86"/>
      <c r="Z406" s="86"/>
      <c r="AA406" s="86"/>
      <c r="AB406" s="86"/>
      <c r="AD406" s="164" t="s">
        <v>159</v>
      </c>
    </row>
    <row r="407" spans="2:59" ht="15" customHeight="1" x14ac:dyDescent="0.15">
      <c r="B407" s="127" t="s">
        <v>476</v>
      </c>
      <c r="C407" s="83"/>
      <c r="D407" s="83"/>
      <c r="E407" s="91"/>
      <c r="F407" s="91"/>
      <c r="G407" s="91"/>
      <c r="H407" s="91"/>
      <c r="I407" s="91"/>
      <c r="J407" s="91"/>
      <c r="K407" s="91"/>
      <c r="L407" s="91"/>
      <c r="M407" s="100"/>
      <c r="N407" s="83"/>
      <c r="O407" s="92"/>
      <c r="P407" s="111"/>
      <c r="Q407" s="111"/>
      <c r="W407" s="86"/>
      <c r="X407" s="86"/>
      <c r="Y407" s="86"/>
      <c r="Z407" s="86"/>
      <c r="AA407" s="86"/>
      <c r="AB407" s="107"/>
      <c r="AD407" s="164" t="s">
        <v>160</v>
      </c>
    </row>
    <row r="408" spans="2:59" ht="15" customHeight="1" x14ac:dyDescent="0.15">
      <c r="B408" s="83" t="s">
        <v>439</v>
      </c>
      <c r="C408" s="83"/>
      <c r="D408" s="255"/>
      <c r="E408" s="255"/>
      <c r="F408" s="255"/>
      <c r="J408" s="213" t="s">
        <v>415</v>
      </c>
      <c r="K408" s="255" t="s">
        <v>472</v>
      </c>
      <c r="L408" s="255"/>
      <c r="M408" s="255"/>
      <c r="N408" s="255"/>
      <c r="O408" s="255"/>
      <c r="Q408" s="184" t="s">
        <v>415</v>
      </c>
      <c r="R408" s="645"/>
      <c r="S408" s="645"/>
      <c r="T408" s="645"/>
      <c r="U408" s="645"/>
      <c r="X408" s="86"/>
      <c r="Y408" s="86"/>
      <c r="Z408" s="86"/>
      <c r="AA408" s="86"/>
      <c r="AB408" s="107"/>
      <c r="AD408" s="164">
        <v>1</v>
      </c>
    </row>
    <row r="409" spans="2:59" ht="15" customHeight="1" x14ac:dyDescent="0.15">
      <c r="B409" s="83"/>
      <c r="C409" s="83"/>
      <c r="D409" s="255"/>
      <c r="E409" s="132"/>
      <c r="F409" s="127"/>
      <c r="G409" s="255"/>
      <c r="S409" s="117"/>
      <c r="T409" s="111"/>
      <c r="U409" s="111"/>
      <c r="V409" s="111"/>
      <c r="W409" s="86"/>
      <c r="X409" s="86"/>
      <c r="Y409" s="86"/>
    </row>
    <row r="410" spans="2:59" ht="15" customHeight="1" x14ac:dyDescent="0.15">
      <c r="B410" s="94" t="s">
        <v>276</v>
      </c>
      <c r="C410" s="83"/>
      <c r="D410" s="255"/>
      <c r="E410" s="132"/>
      <c r="F410" s="127"/>
      <c r="G410" s="255"/>
      <c r="H410" s="255"/>
      <c r="I410" s="255"/>
      <c r="J410" s="255"/>
      <c r="K410" s="255" t="s">
        <v>144</v>
      </c>
      <c r="L410" s="213" t="s">
        <v>416</v>
      </c>
      <c r="M410" s="255" t="s">
        <v>474</v>
      </c>
      <c r="Q410" s="184" t="s">
        <v>415</v>
      </c>
      <c r="R410" s="645"/>
      <c r="S410" s="645"/>
      <c r="T410" s="645"/>
      <c r="U410" s="645"/>
      <c r="V410" s="111"/>
      <c r="W410" s="86"/>
      <c r="X410" s="86"/>
      <c r="Y410" s="86"/>
      <c r="AD410" s="164" t="s">
        <v>277</v>
      </c>
    </row>
    <row r="411" spans="2:59" ht="15" customHeight="1" x14ac:dyDescent="0.15">
      <c r="B411" s="83"/>
      <c r="C411" s="83"/>
      <c r="D411" s="255"/>
      <c r="E411" s="132"/>
      <c r="F411" s="127"/>
      <c r="G411" s="255"/>
      <c r="H411" s="255"/>
      <c r="I411" s="255"/>
      <c r="J411" s="255"/>
      <c r="K411" s="255"/>
      <c r="L411" s="255"/>
      <c r="M411" s="257"/>
      <c r="N411" s="260"/>
      <c r="O411" s="260"/>
      <c r="P411" s="260"/>
      <c r="Q411" s="260"/>
      <c r="R411" s="260"/>
      <c r="S411" s="117"/>
      <c r="T411" s="111"/>
      <c r="U411" s="111"/>
      <c r="V411" s="111"/>
      <c r="W411" s="86"/>
      <c r="X411" s="86"/>
      <c r="Y411" s="86"/>
    </row>
    <row r="412" spans="2:59" ht="15" customHeight="1" x14ac:dyDescent="0.15">
      <c r="B412" s="83" t="s">
        <v>143</v>
      </c>
      <c r="C412" s="87" t="s">
        <v>107</v>
      </c>
      <c r="D412" s="712"/>
      <c r="E412" s="712"/>
      <c r="F412" s="712"/>
      <c r="G412" s="712"/>
      <c r="H412" s="213" t="str">
        <f>IF(D412&lt;=L412,"≤"," &gt;")</f>
        <v>≤</v>
      </c>
      <c r="I412" s="255"/>
      <c r="J412" s="255" t="s">
        <v>144</v>
      </c>
      <c r="K412" s="213" t="s">
        <v>416</v>
      </c>
      <c r="L412" s="645"/>
      <c r="M412" s="645"/>
      <c r="N412" s="645"/>
      <c r="O412" s="645"/>
      <c r="P412" s="260"/>
      <c r="Q412" s="260"/>
      <c r="R412" s="260"/>
      <c r="S412" s="103"/>
      <c r="T412" s="86"/>
      <c r="U412" s="86"/>
      <c r="V412" s="86"/>
      <c r="W412" s="86"/>
      <c r="X412" s="86"/>
      <c r="Z412" s="462" t="str">
        <f>IF(D412&lt;=L412,"...... OK","...... NG")</f>
        <v>...... OK</v>
      </c>
      <c r="AA412" s="462"/>
      <c r="AB412" s="462"/>
      <c r="AD412" s="164" t="s">
        <v>161</v>
      </c>
      <c r="AJ412" s="17"/>
    </row>
    <row r="413" spans="2:59" ht="15" customHeight="1" x14ac:dyDescent="0.15">
      <c r="B413" s="90"/>
      <c r="C413" s="90"/>
      <c r="D413" s="259"/>
      <c r="E413" s="259"/>
      <c r="F413" s="259"/>
      <c r="G413" s="259"/>
      <c r="H413" s="259"/>
      <c r="I413" s="259"/>
      <c r="J413" s="259"/>
      <c r="K413" s="259"/>
      <c r="L413" s="259"/>
      <c r="M413" s="259"/>
      <c r="N413" s="259"/>
      <c r="O413" s="259"/>
      <c r="P413" s="259"/>
      <c r="Q413" s="259"/>
      <c r="R413" s="259"/>
      <c r="S413" s="90"/>
      <c r="T413" s="584" t="str">
        <f>IF(D412&lt;=L412,"∴ 직접처짐계산 생략","∴ 직접처짐계산 필요")</f>
        <v>∴ 직접처짐계산 생략</v>
      </c>
      <c r="U413" s="584"/>
      <c r="V413" s="584"/>
      <c r="W413" s="584"/>
      <c r="X413" s="584"/>
      <c r="Y413" s="584"/>
      <c r="Z413" s="584"/>
      <c r="AA413" s="584"/>
      <c r="AB413" s="90"/>
      <c r="AD413" s="273"/>
      <c r="AI413" s="4"/>
      <c r="AJ413" s="17"/>
      <c r="AK413" s="17"/>
    </row>
    <row r="414" spans="2:59" ht="15" customHeight="1" x14ac:dyDescent="0.15">
      <c r="D414" s="193"/>
      <c r="E414" s="193"/>
      <c r="F414" s="193"/>
      <c r="G414" s="193"/>
      <c r="H414" s="193"/>
      <c r="I414" s="193"/>
      <c r="J414" s="193"/>
      <c r="K414" s="193"/>
      <c r="L414" s="193"/>
      <c r="M414" s="193"/>
      <c r="N414" s="193"/>
      <c r="O414" s="193"/>
      <c r="P414" s="193"/>
      <c r="Q414" s="193"/>
      <c r="R414" s="193"/>
      <c r="AI414" s="4"/>
      <c r="AJ414" s="17"/>
      <c r="AK414" s="17"/>
    </row>
  </sheetData>
  <mergeCells count="541">
    <mergeCell ref="L412:O412"/>
    <mergeCell ref="U345:X345"/>
    <mergeCell ref="U346:X346"/>
    <mergeCell ref="D347:E347"/>
    <mergeCell ref="U347:X347"/>
    <mergeCell ref="G348:P348"/>
    <mergeCell ref="U348:X348"/>
    <mergeCell ref="D388:G388"/>
    <mergeCell ref="J388:M388"/>
    <mergeCell ref="R404:U404"/>
    <mergeCell ref="R397:T397"/>
    <mergeCell ref="D412:G412"/>
    <mergeCell ref="R394:U394"/>
    <mergeCell ref="Q384:S384"/>
    <mergeCell ref="Q382:S382"/>
    <mergeCell ref="Q383:S383"/>
    <mergeCell ref="Q381:S381"/>
    <mergeCell ref="Q378:S378"/>
    <mergeCell ref="Q380:S380"/>
    <mergeCell ref="J376:M376"/>
    <mergeCell ref="D378:E378"/>
    <mergeCell ref="U349:X349"/>
    <mergeCell ref="D379:E379"/>
    <mergeCell ref="Q379:S379"/>
    <mergeCell ref="E63:H63"/>
    <mergeCell ref="M63:P63"/>
    <mergeCell ref="D338:E338"/>
    <mergeCell ref="L338:O338"/>
    <mergeCell ref="G339:O339"/>
    <mergeCell ref="M71:P71"/>
    <mergeCell ref="M72:P72"/>
    <mergeCell ref="E76:H76"/>
    <mergeCell ref="L76:L77"/>
    <mergeCell ref="E77:H77"/>
    <mergeCell ref="E68:F68"/>
    <mergeCell ref="E69:G69"/>
    <mergeCell ref="J225:L225"/>
    <mergeCell ref="N226:P226"/>
    <mergeCell ref="M282:O282"/>
    <mergeCell ref="C283:D283"/>
    <mergeCell ref="M283:O283"/>
    <mergeCell ref="L278:M278"/>
    <mergeCell ref="M277:O277"/>
    <mergeCell ref="F278:H278"/>
    <mergeCell ref="C281:D281"/>
    <mergeCell ref="M281:O281"/>
    <mergeCell ref="H118:L118"/>
    <mergeCell ref="M118:Q118"/>
    <mergeCell ref="Z165:AB165"/>
    <mergeCell ref="Q160:U160"/>
    <mergeCell ref="Q161:U161"/>
    <mergeCell ref="Z168:AB168"/>
    <mergeCell ref="Z171:AB171"/>
    <mergeCell ref="Z174:AB174"/>
    <mergeCell ref="T171:W171"/>
    <mergeCell ref="P174:S174"/>
    <mergeCell ref="Q339:T339"/>
    <mergeCell ref="Q335:S335"/>
    <mergeCell ref="P165:S165"/>
    <mergeCell ref="P168:S168"/>
    <mergeCell ref="Q162:U162"/>
    <mergeCell ref="Z276:AB276"/>
    <mergeCell ref="Z211:AB211"/>
    <mergeCell ref="Q222:S222"/>
    <mergeCell ref="R213:T213"/>
    <mergeCell ref="Z252:AB252"/>
    <mergeCell ref="N250:Q250"/>
    <mergeCell ref="N227:P227"/>
    <mergeCell ref="R257:T257"/>
    <mergeCell ref="Z187:AB187"/>
    <mergeCell ref="R214:T214"/>
    <mergeCell ref="Z222:AB222"/>
    <mergeCell ref="AH335:AI335"/>
    <mergeCell ref="AK335:AQ335"/>
    <mergeCell ref="Q336:S336"/>
    <mergeCell ref="AH312:AI312"/>
    <mergeCell ref="AK312:AQ312"/>
    <mergeCell ref="Q315:S315"/>
    <mergeCell ref="Q316:S316"/>
    <mergeCell ref="Q317:S317"/>
    <mergeCell ref="Q318:S318"/>
    <mergeCell ref="Q321:T321"/>
    <mergeCell ref="U326:X326"/>
    <mergeCell ref="Q325:S325"/>
    <mergeCell ref="B71:C71"/>
    <mergeCell ref="B72:C72"/>
    <mergeCell ref="B76:C77"/>
    <mergeCell ref="Q195:S195"/>
    <mergeCell ref="E165:H165"/>
    <mergeCell ref="J171:M171"/>
    <mergeCell ref="E174:H174"/>
    <mergeCell ref="E160:F160"/>
    <mergeCell ref="G160:O160"/>
    <mergeCell ref="E161:F161"/>
    <mergeCell ref="G161:O161"/>
    <mergeCell ref="D113:G115"/>
    <mergeCell ref="E93:F93"/>
    <mergeCell ref="B101:C101"/>
    <mergeCell ref="E95:F95"/>
    <mergeCell ref="B88:C88"/>
    <mergeCell ref="B87:C87"/>
    <mergeCell ref="B116:C116"/>
    <mergeCell ref="B117:C117"/>
    <mergeCell ref="Q95:U95"/>
    <mergeCell ref="D116:G116"/>
    <mergeCell ref="G95:O95"/>
    <mergeCell ref="B121:C121"/>
    <mergeCell ref="J187:L187"/>
    <mergeCell ref="L61:L62"/>
    <mergeCell ref="L199:N199"/>
    <mergeCell ref="J197:L197"/>
    <mergeCell ref="K210:M210"/>
    <mergeCell ref="K211:M211"/>
    <mergeCell ref="J222:L222"/>
    <mergeCell ref="N220:P220"/>
    <mergeCell ref="K209:M209"/>
    <mergeCell ref="M74:P75"/>
    <mergeCell ref="L74:L75"/>
    <mergeCell ref="H115:L115"/>
    <mergeCell ref="H116:L116"/>
    <mergeCell ref="G200:I200"/>
    <mergeCell ref="G213:K213"/>
    <mergeCell ref="N221:P221"/>
    <mergeCell ref="M70:P70"/>
    <mergeCell ref="M113:Q114"/>
    <mergeCell ref="E101:G101"/>
    <mergeCell ref="I101:J101"/>
    <mergeCell ref="N98:P98"/>
    <mergeCell ref="M87:P87"/>
    <mergeCell ref="M88:P88"/>
    <mergeCell ref="D117:G117"/>
    <mergeCell ref="H113:L114"/>
    <mergeCell ref="Q130:S131"/>
    <mergeCell ref="I125:L125"/>
    <mergeCell ref="I126:L126"/>
    <mergeCell ref="G132:I132"/>
    <mergeCell ref="L130:N130"/>
    <mergeCell ref="L131:N131"/>
    <mergeCell ref="B196:C196"/>
    <mergeCell ref="G122:K122"/>
    <mergeCell ref="H119:L119"/>
    <mergeCell ref="M121:Q121"/>
    <mergeCell ref="B183:C183"/>
    <mergeCell ref="R121:U121"/>
    <mergeCell ref="R150:U150"/>
    <mergeCell ref="H121:L121"/>
    <mergeCell ref="E168:H168"/>
    <mergeCell ref="O130:O131"/>
    <mergeCell ref="Q185:S185"/>
    <mergeCell ref="P130:P131"/>
    <mergeCell ref="Q196:S196"/>
    <mergeCell ref="D118:G118"/>
    <mergeCell ref="D119:G119"/>
    <mergeCell ref="B194:C194"/>
    <mergeCell ref="B197:C197"/>
    <mergeCell ref="H120:L120"/>
    <mergeCell ref="I147:L147"/>
    <mergeCell ref="I148:L148"/>
    <mergeCell ref="B186:C186"/>
    <mergeCell ref="B187:C187"/>
    <mergeCell ref="B184:C184"/>
    <mergeCell ref="D121:G121"/>
    <mergeCell ref="B195:C195"/>
    <mergeCell ref="B120:C120"/>
    <mergeCell ref="D120:G120"/>
    <mergeCell ref="B119:C119"/>
    <mergeCell ref="B193:C193"/>
    <mergeCell ref="B185:C185"/>
    <mergeCell ref="G151:I151"/>
    <mergeCell ref="G152:I152"/>
    <mergeCell ref="Z210:AB210"/>
    <mergeCell ref="Q197:S197"/>
    <mergeCell ref="S210:U210"/>
    <mergeCell ref="W27:Y27"/>
    <mergeCell ref="Z27:AA27"/>
    <mergeCell ref="B26:G26"/>
    <mergeCell ref="J26:L26"/>
    <mergeCell ref="M26:N26"/>
    <mergeCell ref="O26:T26"/>
    <mergeCell ref="W26:Y26"/>
    <mergeCell ref="E64:F64"/>
    <mergeCell ref="C79:D79"/>
    <mergeCell ref="H79:I79"/>
    <mergeCell ref="E79:F79"/>
    <mergeCell ref="J79:K79"/>
    <mergeCell ref="B27:G27"/>
    <mergeCell ref="J27:L27"/>
    <mergeCell ref="B32:G32"/>
    <mergeCell ref="J32:L32"/>
    <mergeCell ref="B61:C62"/>
    <mergeCell ref="M68:P68"/>
    <mergeCell ref="M69:P69"/>
    <mergeCell ref="B73:C73"/>
    <mergeCell ref="M73:P73"/>
    <mergeCell ref="B68:C68"/>
    <mergeCell ref="B69:C69"/>
    <mergeCell ref="W23:Y23"/>
    <mergeCell ref="Z23:AA23"/>
    <mergeCell ref="B24:G24"/>
    <mergeCell ref="J24:L24"/>
    <mergeCell ref="M24:N24"/>
    <mergeCell ref="O24:T24"/>
    <mergeCell ref="W24:Y24"/>
    <mergeCell ref="Z24:AA24"/>
    <mergeCell ref="Z26:AA26"/>
    <mergeCell ref="B25:G25"/>
    <mergeCell ref="J25:L25"/>
    <mergeCell ref="M25:N25"/>
    <mergeCell ref="O25:T25"/>
    <mergeCell ref="W25:Y25"/>
    <mergeCell ref="Z25:AA25"/>
    <mergeCell ref="W32:Y32"/>
    <mergeCell ref="Z32:AA32"/>
    <mergeCell ref="B33:G33"/>
    <mergeCell ref="J33:L33"/>
    <mergeCell ref="M33:N33"/>
    <mergeCell ref="O33:T33"/>
    <mergeCell ref="W33:Y33"/>
    <mergeCell ref="W20:Y20"/>
    <mergeCell ref="Z20:AA20"/>
    <mergeCell ref="B21:G21"/>
    <mergeCell ref="J21:L21"/>
    <mergeCell ref="M21:N21"/>
    <mergeCell ref="O21:T21"/>
    <mergeCell ref="W21:Y21"/>
    <mergeCell ref="Z21:AA21"/>
    <mergeCell ref="B22:G22"/>
    <mergeCell ref="J22:L22"/>
    <mergeCell ref="M22:N22"/>
    <mergeCell ref="O22:T22"/>
    <mergeCell ref="W22:Y22"/>
    <mergeCell ref="Z22:AA22"/>
    <mergeCell ref="T413:AA413"/>
    <mergeCell ref="B29:G29"/>
    <mergeCell ref="J29:L29"/>
    <mergeCell ref="M29:N29"/>
    <mergeCell ref="O29:T29"/>
    <mergeCell ref="W29:Y29"/>
    <mergeCell ref="Z29:AA29"/>
    <mergeCell ref="B30:G30"/>
    <mergeCell ref="J30:L30"/>
    <mergeCell ref="Q385:S385"/>
    <mergeCell ref="Z388:AB388"/>
    <mergeCell ref="P52:S52"/>
    <mergeCell ref="P53:S53"/>
    <mergeCell ref="Z412:AB412"/>
    <mergeCell ref="R403:T403"/>
    <mergeCell ref="R400:T400"/>
    <mergeCell ref="U330:X330"/>
    <mergeCell ref="U331:X331"/>
    <mergeCell ref="Q337:S337"/>
    <mergeCell ref="R408:U408"/>
    <mergeCell ref="R410:U410"/>
    <mergeCell ref="V301:X301"/>
    <mergeCell ref="G329:P329"/>
    <mergeCell ref="Q312:S312"/>
    <mergeCell ref="Z33:AA33"/>
    <mergeCell ref="M30:N30"/>
    <mergeCell ref="O30:T30"/>
    <mergeCell ref="W30:Y30"/>
    <mergeCell ref="Z30:AA30"/>
    <mergeCell ref="B31:G31"/>
    <mergeCell ref="J31:L31"/>
    <mergeCell ref="M31:N31"/>
    <mergeCell ref="O31:T31"/>
    <mergeCell ref="W31:Y31"/>
    <mergeCell ref="Z31:AA31"/>
    <mergeCell ref="W35:Y35"/>
    <mergeCell ref="Z35:AA35"/>
    <mergeCell ref="B34:G34"/>
    <mergeCell ref="J34:L34"/>
    <mergeCell ref="M34:N34"/>
    <mergeCell ref="O34:T34"/>
    <mergeCell ref="W34:Y34"/>
    <mergeCell ref="Z34:AA34"/>
    <mergeCell ref="J40:L40"/>
    <mergeCell ref="W39:Y39"/>
    <mergeCell ref="Z39:AA39"/>
    <mergeCell ref="B40:G40"/>
    <mergeCell ref="Z38:AA38"/>
    <mergeCell ref="B36:G36"/>
    <mergeCell ref="J36:L36"/>
    <mergeCell ref="M36:N36"/>
    <mergeCell ref="O36:T36"/>
    <mergeCell ref="W36:Y36"/>
    <mergeCell ref="Z36:AA36"/>
    <mergeCell ref="W38:Y38"/>
    <mergeCell ref="B38:G38"/>
    <mergeCell ref="J38:L38"/>
    <mergeCell ref="B35:G35"/>
    <mergeCell ref="J35:L35"/>
    <mergeCell ref="W42:Y42"/>
    <mergeCell ref="Z42:AA42"/>
    <mergeCell ref="B41:G41"/>
    <mergeCell ref="J41:L41"/>
    <mergeCell ref="M41:N41"/>
    <mergeCell ref="O41:T41"/>
    <mergeCell ref="W41:Y41"/>
    <mergeCell ref="Z41:AA41"/>
    <mergeCell ref="J42:L42"/>
    <mergeCell ref="B42:G42"/>
    <mergeCell ref="Z294:AB294"/>
    <mergeCell ref="C276:D276"/>
    <mergeCell ref="C277:D277"/>
    <mergeCell ref="C282:D282"/>
    <mergeCell ref="Z292:AB292"/>
    <mergeCell ref="F283:K283"/>
    <mergeCell ref="F281:H281"/>
    <mergeCell ref="D61:D62"/>
    <mergeCell ref="Q92:U92"/>
    <mergeCell ref="K98:L98"/>
    <mergeCell ref="B98:C98"/>
    <mergeCell ref="E98:G98"/>
    <mergeCell ref="B92:F92"/>
    <mergeCell ref="G92:K92"/>
    <mergeCell ref="L92:P92"/>
    <mergeCell ref="B103:D103"/>
    <mergeCell ref="C284:D284"/>
    <mergeCell ref="F284:H284"/>
    <mergeCell ref="L284:M284"/>
    <mergeCell ref="M276:O276"/>
    <mergeCell ref="C278:D278"/>
    <mergeCell ref="F277:K277"/>
    <mergeCell ref="B294:C294"/>
    <mergeCell ref="U292:W292"/>
    <mergeCell ref="V15:AA15"/>
    <mergeCell ref="B45:G45"/>
    <mergeCell ref="J45:L45"/>
    <mergeCell ref="M45:N45"/>
    <mergeCell ref="O45:T45"/>
    <mergeCell ref="W45:Y45"/>
    <mergeCell ref="Z45:AA45"/>
    <mergeCell ref="B44:G44"/>
    <mergeCell ref="M44:N44"/>
    <mergeCell ref="O44:T44"/>
    <mergeCell ref="W44:Y44"/>
    <mergeCell ref="Z44:AA44"/>
    <mergeCell ref="B43:G43"/>
    <mergeCell ref="J43:L43"/>
    <mergeCell ref="M43:N43"/>
    <mergeCell ref="O43:T43"/>
    <mergeCell ref="W43:Y43"/>
    <mergeCell ref="Z43:AA43"/>
    <mergeCell ref="W40:Y40"/>
    <mergeCell ref="Z40:AA40"/>
    <mergeCell ref="B39:G39"/>
    <mergeCell ref="J39:L39"/>
    <mergeCell ref="M39:N39"/>
    <mergeCell ref="O39:T39"/>
    <mergeCell ref="Q15:R15"/>
    <mergeCell ref="M35:N35"/>
    <mergeCell ref="O35:T35"/>
    <mergeCell ref="B20:G20"/>
    <mergeCell ref="J20:L20"/>
    <mergeCell ref="M20:N20"/>
    <mergeCell ref="O20:T20"/>
    <mergeCell ref="M42:N42"/>
    <mergeCell ref="O42:T42"/>
    <mergeCell ref="M40:N40"/>
    <mergeCell ref="O40:T40"/>
    <mergeCell ref="M38:N38"/>
    <mergeCell ref="O38:T38"/>
    <mergeCell ref="M32:N32"/>
    <mergeCell ref="O32:T32"/>
    <mergeCell ref="B23:G23"/>
    <mergeCell ref="J23:L23"/>
    <mergeCell ref="M23:N23"/>
    <mergeCell ref="O23:T23"/>
    <mergeCell ref="M27:N27"/>
    <mergeCell ref="O27:T27"/>
    <mergeCell ref="B15:C15"/>
    <mergeCell ref="E15:G15"/>
    <mergeCell ref="I15:K15"/>
    <mergeCell ref="M15:O15"/>
    <mergeCell ref="B86:C86"/>
    <mergeCell ref="M86:P86"/>
    <mergeCell ref="M61:M62"/>
    <mergeCell ref="M76:P77"/>
    <mergeCell ref="D76:D77"/>
    <mergeCell ref="B74:C75"/>
    <mergeCell ref="E74:H74"/>
    <mergeCell ref="E75:H75"/>
    <mergeCell ref="B70:C70"/>
    <mergeCell ref="D74:D75"/>
    <mergeCell ref="E61:E62"/>
    <mergeCell ref="F62:H62"/>
    <mergeCell ref="F61:H61"/>
    <mergeCell ref="I61:I62"/>
    <mergeCell ref="J61:K62"/>
    <mergeCell ref="P84:P85"/>
    <mergeCell ref="E85:O85"/>
    <mergeCell ref="B84:C85"/>
    <mergeCell ref="D84:D85"/>
    <mergeCell ref="P50:S50"/>
    <mergeCell ref="P51:S51"/>
    <mergeCell ref="P49:S49"/>
    <mergeCell ref="J44:L44"/>
    <mergeCell ref="Z239:AB239"/>
    <mergeCell ref="Z284:AB284"/>
    <mergeCell ref="N263:P263"/>
    <mergeCell ref="J252:L252"/>
    <mergeCell ref="Q252:S252"/>
    <mergeCell ref="N251:Q251"/>
    <mergeCell ref="N260:P260"/>
    <mergeCell ref="Q186:S186"/>
    <mergeCell ref="J255:L255"/>
    <mergeCell ref="N229:P229"/>
    <mergeCell ref="R211:T211"/>
    <mergeCell ref="N228:P228"/>
    <mergeCell ref="Z282:AB282"/>
    <mergeCell ref="Q193:S193"/>
    <mergeCell ref="L215:P215"/>
    <mergeCell ref="N269:P269"/>
    <mergeCell ref="N258:P258"/>
    <mergeCell ref="N230:P230"/>
    <mergeCell ref="N231:P231"/>
    <mergeCell ref="N232:P232"/>
    <mergeCell ref="M275:O275"/>
    <mergeCell ref="N266:P266"/>
    <mergeCell ref="N267:P267"/>
    <mergeCell ref="Q244:T244"/>
    <mergeCell ref="R116:U116"/>
    <mergeCell ref="R118:U118"/>
    <mergeCell ref="Z103:AB103"/>
    <mergeCell ref="R119:U119"/>
    <mergeCell ref="U84:V85"/>
    <mergeCell ref="B90:F91"/>
    <mergeCell ref="Q84:T85"/>
    <mergeCell ref="V92:Z92"/>
    <mergeCell ref="G90:K91"/>
    <mergeCell ref="L90:P91"/>
    <mergeCell ref="B89:C89"/>
    <mergeCell ref="V90:Z91"/>
    <mergeCell ref="M89:P89"/>
    <mergeCell ref="Q90:U91"/>
    <mergeCell ref="B102:D102"/>
    <mergeCell ref="F102:G102"/>
    <mergeCell ref="R117:U117"/>
    <mergeCell ref="B113:C115"/>
    <mergeCell ref="M116:Q116"/>
    <mergeCell ref="M119:Q119"/>
    <mergeCell ref="M115:Q115"/>
    <mergeCell ref="M117:Q117"/>
    <mergeCell ref="H117:L117"/>
    <mergeCell ref="B118:C118"/>
    <mergeCell ref="V299:X299"/>
    <mergeCell ref="U327:X327"/>
    <mergeCell ref="U328:X328"/>
    <mergeCell ref="Q314:S314"/>
    <mergeCell ref="Z98:AB98"/>
    <mergeCell ref="F130:F131"/>
    <mergeCell ref="G130:I131"/>
    <mergeCell ref="J130:J131"/>
    <mergeCell ref="K130:K131"/>
    <mergeCell ref="Z278:AB278"/>
    <mergeCell ref="F275:H275"/>
    <mergeCell ref="R256:T256"/>
    <mergeCell ref="N261:P261"/>
    <mergeCell ref="S276:T276"/>
    <mergeCell ref="Z150:AB150"/>
    <mergeCell ref="R215:U215"/>
    <mergeCell ref="Q187:S187"/>
    <mergeCell ref="Q194:S194"/>
    <mergeCell ref="Z197:AB197"/>
    <mergeCell ref="Z102:AB102"/>
    <mergeCell ref="R113:U115"/>
    <mergeCell ref="F103:G103"/>
    <mergeCell ref="R120:U120"/>
    <mergeCell ref="Z101:AB101"/>
    <mergeCell ref="B367:C367"/>
    <mergeCell ref="J367:M367"/>
    <mergeCell ref="E365:M365"/>
    <mergeCell ref="O365:R365"/>
    <mergeCell ref="E366:H366"/>
    <mergeCell ref="O366:R366"/>
    <mergeCell ref="F282:K282"/>
    <mergeCell ref="Q241:T241"/>
    <mergeCell ref="Q320:T320"/>
    <mergeCell ref="D335:E335"/>
    <mergeCell ref="Q242:T242"/>
    <mergeCell ref="Q243:T243"/>
    <mergeCell ref="F276:K276"/>
    <mergeCell ref="N265:P265"/>
    <mergeCell ref="D256:E256"/>
    <mergeCell ref="G259:I259"/>
    <mergeCell ref="N264:P264"/>
    <mergeCell ref="C275:D275"/>
    <mergeCell ref="D257:E257"/>
    <mergeCell ref="L294:N294"/>
    <mergeCell ref="G340:J340"/>
    <mergeCell ref="Q340:T340"/>
    <mergeCell ref="J333:M333"/>
    <mergeCell ref="Q324:S324"/>
    <mergeCell ref="S359:V359"/>
    <mergeCell ref="S362:V362"/>
    <mergeCell ref="M120:Q120"/>
    <mergeCell ref="S282:T282"/>
    <mergeCell ref="M292:O292"/>
    <mergeCell ref="E304:F304"/>
    <mergeCell ref="G304:O304"/>
    <mergeCell ref="Q304:U304"/>
    <mergeCell ref="D302:E302"/>
    <mergeCell ref="R294:S294"/>
    <mergeCell ref="U294:W294"/>
    <mergeCell ref="I149:L149"/>
    <mergeCell ref="I150:L150"/>
    <mergeCell ref="Q183:S183"/>
    <mergeCell ref="Q184:S184"/>
    <mergeCell ref="I239:K239"/>
    <mergeCell ref="P239:R239"/>
    <mergeCell ref="D328:E328"/>
    <mergeCell ref="G321:J321"/>
    <mergeCell ref="V297:X297"/>
    <mergeCell ref="L319:O319"/>
    <mergeCell ref="G320:O320"/>
    <mergeCell ref="Q313:S313"/>
    <mergeCell ref="J310:M310"/>
    <mergeCell ref="A1:G1"/>
    <mergeCell ref="H1:M1"/>
    <mergeCell ref="A4:AC5"/>
    <mergeCell ref="Z362:AB362"/>
    <mergeCell ref="R393:U393"/>
    <mergeCell ref="N268:P268"/>
    <mergeCell ref="Q343:S343"/>
    <mergeCell ref="Q344:S344"/>
    <mergeCell ref="N270:P270"/>
    <mergeCell ref="U350:X350"/>
    <mergeCell ref="P371:R371"/>
    <mergeCell ref="P372:R372"/>
    <mergeCell ref="T373:W373"/>
    <mergeCell ref="V296:X296"/>
    <mergeCell ref="B355:C355"/>
    <mergeCell ref="S355:V355"/>
    <mergeCell ref="E360:N360"/>
    <mergeCell ref="S360:V360"/>
    <mergeCell ref="S361:V361"/>
    <mergeCell ref="D319:E319"/>
    <mergeCell ref="D312:E312"/>
    <mergeCell ref="U329:X329"/>
    <mergeCell ref="V298:X298"/>
    <mergeCell ref="I362:L362"/>
  </mergeCells>
  <phoneticPr fontId="4" type="noConversion"/>
  <conditionalFormatting sqref="Z388:AB388 Z412:AB412 Z292:AB292 Z294:AB294 Z276:AB276 Z278:AB278 Z282:AB282 Z284:AB284 Z252:AB252 Z222:AB222 Z210:AB211 Z187:AB187 Z197:AB197 Z239:AB239 Z150:AB150 Z98:AB98 Z101:AB103 Z165:AB165 Z168:AB168 Z171:AB171 Z174:AB174 Z362:AB362">
    <cfRule type="containsText" dxfId="4" priority="33" stopIfTrue="1" operator="containsText" text="NG">
      <formula>NOT(ISERROR(SEARCH("NG",Z98)))</formula>
    </cfRule>
  </conditionalFormatting>
  <conditionalFormatting sqref="T79">
    <cfRule type="expression" dxfId="3" priority="101" stopIfTrue="1">
      <formula>E79&gt;J79</formula>
    </cfRule>
  </conditionalFormatting>
  <conditionalFormatting sqref="W188 W198">
    <cfRule type="containsText" dxfId="2" priority="10" stopIfTrue="1" operator="containsText" text="필요함">
      <formula>NOT(ISERROR(SEARCH("필요함",W188)))</formula>
    </cfRule>
  </conditionalFormatting>
  <conditionalFormatting sqref="T63">
    <cfRule type="expression" dxfId="1" priority="7" stopIfTrue="1">
      <formula>$E$63&gt;$M$63</formula>
    </cfRule>
  </conditionalFormatting>
  <pageMargins left="0.51181102362204722" right="0.47244094488188981" top="0.78740157480314965" bottom="0.6692913385826772" header="0.31496062992125984" footer="0.31496062992125984"/>
  <pageSetup paperSize="9" orientation="portrait" horizontalDpi="300" verticalDpi="3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BG47"/>
  <sheetViews>
    <sheetView workbookViewId="0">
      <selection activeCell="BL38" sqref="BL38"/>
    </sheetView>
  </sheetViews>
  <sheetFormatPr defaultColWidth="2.77734375" defaultRowHeight="15" customHeight="1" x14ac:dyDescent="0.15"/>
  <sheetData>
    <row r="3" spans="2:59" ht="15" customHeight="1" x14ac:dyDescent="0.15">
      <c r="B3" s="181" t="s">
        <v>318</v>
      </c>
      <c r="AG3" s="181" t="s">
        <v>318</v>
      </c>
      <c r="AH3" s="181"/>
      <c r="AI3" s="181"/>
      <c r="AJ3" s="181"/>
      <c r="AK3" s="181"/>
      <c r="AL3" s="181"/>
      <c r="AM3" s="223"/>
      <c r="AN3" s="135" t="s">
        <v>145</v>
      </c>
      <c r="AO3" s="181"/>
      <c r="AP3" s="181"/>
      <c r="AQ3" s="181"/>
      <c r="AR3" s="181"/>
      <c r="AS3" s="181"/>
      <c r="AT3" s="181"/>
      <c r="AU3" s="181"/>
      <c r="AV3" s="181"/>
      <c r="AW3" s="181"/>
      <c r="AX3" s="181"/>
      <c r="AY3" s="224"/>
      <c r="AZ3" s="135"/>
      <c r="BA3" s="186"/>
      <c r="BB3" s="60"/>
      <c r="BC3" s="60"/>
      <c r="BD3" s="60"/>
      <c r="BE3" s="61"/>
      <c r="BF3" s="61"/>
      <c r="BG3" s="61"/>
    </row>
    <row r="4" spans="2:59" ht="15" customHeight="1" x14ac:dyDescent="0.15">
      <c r="B4" s="480" t="s">
        <v>7</v>
      </c>
      <c r="C4" s="480"/>
      <c r="D4" s="197" t="s">
        <v>0</v>
      </c>
      <c r="E4" s="196" t="s">
        <v>319</v>
      </c>
      <c r="F4" s="226"/>
      <c r="G4" s="226"/>
      <c r="H4" s="226"/>
      <c r="I4" s="226"/>
      <c r="J4" s="226"/>
      <c r="K4" s="226"/>
      <c r="L4" s="226"/>
      <c r="M4" s="225"/>
      <c r="N4" s="135"/>
      <c r="O4" s="231"/>
      <c r="P4" s="225" t="s">
        <v>0</v>
      </c>
      <c r="Q4" s="486">
        <v>0</v>
      </c>
      <c r="R4" s="486"/>
      <c r="S4" s="486"/>
      <c r="T4" s="226"/>
      <c r="U4" s="181"/>
      <c r="V4" s="181"/>
      <c r="W4" s="24"/>
      <c r="X4" s="24"/>
      <c r="Y4" s="89"/>
      <c r="Z4" s="89"/>
      <c r="AA4" s="24"/>
      <c r="AB4" s="24"/>
      <c r="AG4" s="480" t="s">
        <v>7</v>
      </c>
      <c r="AH4" s="480"/>
      <c r="AI4" s="197" t="s">
        <v>0</v>
      </c>
      <c r="AJ4" s="196" t="s">
        <v>319</v>
      </c>
      <c r="AK4" s="226"/>
      <c r="AL4" s="226"/>
      <c r="AM4" s="226"/>
      <c r="AN4" s="226"/>
      <c r="AO4" s="226"/>
      <c r="AP4" s="226"/>
      <c r="AQ4" s="226"/>
      <c r="AR4" s="225"/>
      <c r="AS4" s="135"/>
      <c r="AT4" s="231"/>
      <c r="AU4" s="225" t="s">
        <v>0</v>
      </c>
      <c r="AV4" s="486">
        <v>0</v>
      </c>
      <c r="AW4" s="486"/>
      <c r="AX4" s="486"/>
      <c r="AY4" s="226"/>
      <c r="AZ4" s="231"/>
      <c r="BA4" s="231"/>
      <c r="BB4" s="62"/>
      <c r="BC4" s="63"/>
      <c r="BD4" s="63"/>
      <c r="BE4" s="63"/>
      <c r="BF4" s="63"/>
      <c r="BG4" s="24"/>
    </row>
    <row r="5" spans="2:59" ht="15" customHeight="1" x14ac:dyDescent="0.15">
      <c r="B5" s="480" t="s">
        <v>69</v>
      </c>
      <c r="C5" s="480"/>
      <c r="D5" s="197" t="s">
        <v>0</v>
      </c>
      <c r="E5" s="196" t="s">
        <v>320</v>
      </c>
      <c r="F5" s="226"/>
      <c r="G5" s="226"/>
      <c r="H5" s="226"/>
      <c r="I5" s="226"/>
      <c r="J5" s="226"/>
      <c r="K5" s="226"/>
      <c r="L5" s="225"/>
      <c r="M5" s="225"/>
      <c r="N5" s="135"/>
      <c r="O5" s="231"/>
      <c r="P5" s="225" t="s">
        <v>0</v>
      </c>
      <c r="Q5" s="487">
        <v>0</v>
      </c>
      <c r="R5" s="487"/>
      <c r="S5" s="487"/>
      <c r="T5" s="226"/>
      <c r="U5" s="181"/>
      <c r="V5" s="181"/>
      <c r="W5" s="24"/>
      <c r="X5" s="24"/>
      <c r="Y5" s="89"/>
      <c r="Z5" s="89"/>
      <c r="AA5" s="24"/>
      <c r="AB5" s="24"/>
      <c r="AG5" s="480" t="s">
        <v>69</v>
      </c>
      <c r="AH5" s="480"/>
      <c r="AI5" s="197" t="s">
        <v>0</v>
      </c>
      <c r="AJ5" s="196" t="s">
        <v>320</v>
      </c>
      <c r="AK5" s="226"/>
      <c r="AL5" s="226"/>
      <c r="AM5" s="226"/>
      <c r="AN5" s="226"/>
      <c r="AO5" s="226"/>
      <c r="AP5" s="226"/>
      <c r="AQ5" s="225"/>
      <c r="AR5" s="225"/>
      <c r="AS5" s="135"/>
      <c r="AT5" s="231"/>
      <c r="AU5" s="225" t="s">
        <v>0</v>
      </c>
      <c r="AV5" s="487">
        <v>0</v>
      </c>
      <c r="AW5" s="487"/>
      <c r="AX5" s="487"/>
      <c r="AY5" s="226"/>
      <c r="AZ5" s="231"/>
      <c r="BA5" s="231"/>
      <c r="BB5" s="62"/>
      <c r="BC5" s="63"/>
      <c r="BD5" s="63"/>
      <c r="BE5" s="63"/>
      <c r="BF5" s="63"/>
      <c r="BG5" s="24"/>
    </row>
    <row r="6" spans="2:59" ht="15" customHeight="1" x14ac:dyDescent="0.15">
      <c r="B6" s="482" t="s">
        <v>321</v>
      </c>
      <c r="C6" s="482"/>
      <c r="D6" s="225" t="s">
        <v>0</v>
      </c>
      <c r="E6" s="86" t="s">
        <v>498</v>
      </c>
      <c r="F6" s="226"/>
      <c r="G6" s="226"/>
      <c r="H6" s="226"/>
      <c r="I6" s="226"/>
      <c r="J6" s="226"/>
      <c r="K6" s="226"/>
      <c r="L6" s="226"/>
      <c r="M6" s="225"/>
      <c r="N6" s="135"/>
      <c r="O6" s="231"/>
      <c r="P6" s="225" t="s">
        <v>0</v>
      </c>
      <c r="Q6" s="486">
        <v>0</v>
      </c>
      <c r="R6" s="486"/>
      <c r="S6" s="486"/>
      <c r="T6" s="198" t="s">
        <v>70</v>
      </c>
      <c r="U6" s="181"/>
      <c r="V6" s="181"/>
      <c r="W6" s="24"/>
      <c r="X6" s="24"/>
      <c r="Y6" s="89"/>
      <c r="Z6" s="89"/>
      <c r="AA6" s="24"/>
      <c r="AB6" s="24"/>
      <c r="AG6" s="482" t="s">
        <v>321</v>
      </c>
      <c r="AH6" s="482"/>
      <c r="AI6" s="225" t="s">
        <v>0</v>
      </c>
      <c r="AJ6" s="226" t="s">
        <v>322</v>
      </c>
      <c r="AK6" s="226"/>
      <c r="AL6" s="226"/>
      <c r="AM6" s="226"/>
      <c r="AN6" s="226"/>
      <c r="AO6" s="226"/>
      <c r="AP6" s="226"/>
      <c r="AQ6" s="226"/>
      <c r="AR6" s="225"/>
      <c r="AS6" s="135"/>
      <c r="AT6" s="231"/>
      <c r="AU6" s="225" t="s">
        <v>0</v>
      </c>
      <c r="AV6" s="486">
        <v>0</v>
      </c>
      <c r="AW6" s="486"/>
      <c r="AX6" s="486"/>
      <c r="AY6" s="198" t="s">
        <v>70</v>
      </c>
      <c r="AZ6" s="67"/>
      <c r="BA6" s="67"/>
      <c r="BB6" s="45"/>
      <c r="BC6" s="45"/>
      <c r="BD6" s="45"/>
      <c r="BE6" s="45"/>
      <c r="BF6" s="45"/>
      <c r="BG6" s="24"/>
    </row>
    <row r="7" spans="2:59" ht="15" customHeight="1" x14ac:dyDescent="0.15">
      <c r="B7" s="495" t="s">
        <v>454</v>
      </c>
      <c r="C7" s="495"/>
      <c r="D7" s="197" t="s">
        <v>0</v>
      </c>
      <c r="E7" s="91" t="s">
        <v>499</v>
      </c>
      <c r="F7" s="196"/>
      <c r="G7" s="196"/>
      <c r="H7" s="196"/>
      <c r="I7" s="196"/>
      <c r="J7" s="196"/>
      <c r="K7" s="196"/>
      <c r="L7" s="226"/>
      <c r="M7" s="197"/>
      <c r="N7" s="135"/>
      <c r="O7" s="231"/>
      <c r="P7" s="197" t="s">
        <v>0</v>
      </c>
      <c r="Q7" s="486">
        <v>0</v>
      </c>
      <c r="R7" s="486"/>
      <c r="S7" s="486"/>
      <c r="T7" s="198" t="s">
        <v>70</v>
      </c>
      <c r="U7" s="181"/>
      <c r="V7" s="181"/>
      <c r="W7" s="24"/>
      <c r="X7" s="24"/>
      <c r="Y7" s="89"/>
      <c r="Z7" s="89"/>
      <c r="AA7" s="24"/>
      <c r="AB7" s="24"/>
      <c r="AG7" s="495" t="s">
        <v>454</v>
      </c>
      <c r="AH7" s="495"/>
      <c r="AI7" s="197" t="s">
        <v>0</v>
      </c>
      <c r="AJ7" s="196" t="s">
        <v>323</v>
      </c>
      <c r="AK7" s="196"/>
      <c r="AL7" s="196"/>
      <c r="AM7" s="196"/>
      <c r="AN7" s="196"/>
      <c r="AO7" s="196"/>
      <c r="AP7" s="196"/>
      <c r="AQ7" s="226"/>
      <c r="AR7" s="197"/>
      <c r="AS7" s="135"/>
      <c r="AT7" s="231"/>
      <c r="AU7" s="197" t="s">
        <v>0</v>
      </c>
      <c r="AV7" s="486">
        <v>0</v>
      </c>
      <c r="AW7" s="486"/>
      <c r="AX7" s="486"/>
      <c r="AY7" s="198" t="s">
        <v>70</v>
      </c>
      <c r="AZ7" s="67"/>
      <c r="BA7" s="67"/>
      <c r="BB7" s="45"/>
      <c r="BC7" s="45"/>
      <c r="BD7" s="45"/>
      <c r="BE7" s="45"/>
      <c r="BF7" s="45"/>
      <c r="BG7" s="24"/>
    </row>
    <row r="8" spans="2:59" ht="15" customHeight="1" x14ac:dyDescent="0.15">
      <c r="B8" s="677" t="s">
        <v>324</v>
      </c>
      <c r="C8" s="677"/>
      <c r="D8" s="225" t="s">
        <v>0</v>
      </c>
      <c r="E8" s="189" t="s">
        <v>455</v>
      </c>
      <c r="F8" s="199"/>
      <c r="G8" s="199"/>
      <c r="H8" s="199"/>
      <c r="I8" s="225"/>
      <c r="J8" s="486">
        <v>0</v>
      </c>
      <c r="K8" s="486"/>
      <c r="L8" s="486"/>
      <c r="M8" s="227" t="s">
        <v>70</v>
      </c>
      <c r="N8" s="201" t="str">
        <f>IF(ABS(J8)&gt;=ABS(Q8),"≥","&lt;")</f>
        <v>≥</v>
      </c>
      <c r="O8" s="225" t="s">
        <v>28</v>
      </c>
      <c r="P8" s="225" t="s">
        <v>0</v>
      </c>
      <c r="Q8" s="486">
        <v>0</v>
      </c>
      <c r="R8" s="486"/>
      <c r="S8" s="486"/>
      <c r="T8" s="227" t="s">
        <v>70</v>
      </c>
      <c r="U8" s="181"/>
      <c r="V8" s="181"/>
      <c r="W8" s="9"/>
      <c r="X8" s="65"/>
      <c r="Y8" s="9"/>
      <c r="Z8" s="497" t="str">
        <f>IF(ABS(J8)&gt;=ABS(Q8),"...... OK","...... NG")</f>
        <v>...... OK</v>
      </c>
      <c r="AA8" s="498"/>
      <c r="AB8" s="498"/>
      <c r="AG8" s="677" t="s">
        <v>324</v>
      </c>
      <c r="AH8" s="677"/>
      <c r="AI8" s="225" t="s">
        <v>0</v>
      </c>
      <c r="AJ8" s="189" t="s">
        <v>521</v>
      </c>
      <c r="AK8" s="199"/>
      <c r="AL8" s="199"/>
      <c r="AM8" s="199"/>
      <c r="AN8" s="225"/>
      <c r="AO8" s="486">
        <v>0</v>
      </c>
      <c r="AP8" s="486"/>
      <c r="AQ8" s="486"/>
      <c r="AR8" s="227" t="s">
        <v>70</v>
      </c>
      <c r="AS8" s="201" t="str">
        <f>IF(ABS(AO8)&gt;=ABS(AV8),"≥","&lt;")</f>
        <v>≥</v>
      </c>
      <c r="AT8" s="225" t="s">
        <v>28</v>
      </c>
      <c r="AU8" s="225" t="s">
        <v>0</v>
      </c>
      <c r="AV8" s="486">
        <v>0</v>
      </c>
      <c r="AW8" s="486"/>
      <c r="AX8" s="486"/>
      <c r="AY8" s="227" t="s">
        <v>70</v>
      </c>
      <c r="AZ8" s="224"/>
      <c r="BA8" s="224"/>
      <c r="BB8" s="9"/>
      <c r="BC8" s="65"/>
      <c r="BD8" s="9"/>
      <c r="BE8" s="497" t="str">
        <f>IF(ABS(AO8)&gt;=ABS(AV8),"...... OK","...... NG")</f>
        <v>...... OK</v>
      </c>
      <c r="BF8" s="498"/>
      <c r="BG8" s="498"/>
    </row>
    <row r="9" spans="2:59" ht="15" customHeight="1" x14ac:dyDescent="0.15">
      <c r="B9" s="181"/>
      <c r="C9" s="181"/>
      <c r="D9" s="181"/>
      <c r="E9" s="181"/>
      <c r="F9" s="181"/>
      <c r="G9" s="181"/>
      <c r="H9" s="181"/>
      <c r="I9" s="181"/>
      <c r="J9" s="181"/>
      <c r="K9" s="9"/>
      <c r="L9" s="9"/>
      <c r="M9" s="9"/>
      <c r="N9" s="9"/>
      <c r="O9" s="181"/>
      <c r="P9" s="181"/>
      <c r="Q9" s="181"/>
      <c r="R9" s="181"/>
      <c r="S9" s="181"/>
      <c r="T9" s="181"/>
      <c r="U9" s="181"/>
      <c r="V9" s="181"/>
      <c r="W9" s="232" t="str">
        <f>IF(ABS(J8)&gt;=ABS(Q8),"∴ 전단보강철근이 필요없음","∴ 전단보강철근이 필요함")</f>
        <v>∴ 전단보강철근이 필요없음</v>
      </c>
      <c r="X9" s="45"/>
      <c r="Y9" s="45"/>
      <c r="Z9" s="45"/>
      <c r="AA9" s="44"/>
      <c r="AB9" s="24"/>
      <c r="AG9" s="9"/>
      <c r="AH9" s="186"/>
      <c r="AI9" s="226"/>
      <c r="AJ9" s="226"/>
      <c r="AK9" s="226"/>
      <c r="AL9" s="226"/>
      <c r="AM9" s="226"/>
      <c r="AN9" s="226"/>
      <c r="AO9" s="224"/>
      <c r="AP9" s="224"/>
      <c r="AQ9" s="224"/>
      <c r="AR9" s="224"/>
      <c r="AS9" s="224"/>
      <c r="AT9" s="224"/>
      <c r="AU9" s="226"/>
      <c r="AV9" s="226"/>
      <c r="AW9" s="226"/>
      <c r="AX9" s="226"/>
      <c r="AY9" s="224"/>
      <c r="AZ9" s="226"/>
      <c r="BA9" s="226"/>
      <c r="BB9" s="232" t="str">
        <f>IF(ABS(AO8)&gt;=ABS(AV8),"∴ 전단보강철근이 필요없음","∴ 전단보강철근이 필요함")</f>
        <v>∴ 전단보강철근이 필요없음</v>
      </c>
      <c r="BC9" s="45"/>
      <c r="BD9" s="45"/>
      <c r="BE9" s="45"/>
      <c r="BF9" s="44"/>
      <c r="BG9" s="24"/>
    </row>
    <row r="10" spans="2:59" ht="15" customHeight="1" x14ac:dyDescent="0.15">
      <c r="B10" s="226" t="s">
        <v>8</v>
      </c>
      <c r="C10" s="181"/>
      <c r="D10" s="181"/>
      <c r="E10" s="91" t="s">
        <v>500</v>
      </c>
      <c r="F10" s="274" t="s">
        <v>0</v>
      </c>
      <c r="G10" s="83" t="s">
        <v>501</v>
      </c>
      <c r="H10" s="104"/>
      <c r="I10" s="275"/>
      <c r="J10" s="99"/>
      <c r="K10" s="274" t="s">
        <v>0</v>
      </c>
      <c r="L10" s="465">
        <v>0.6</v>
      </c>
      <c r="M10" s="465"/>
      <c r="N10" s="465"/>
      <c r="O10" s="9"/>
      <c r="P10" s="276"/>
      <c r="Q10" s="104"/>
      <c r="R10" s="98"/>
      <c r="S10" s="181"/>
      <c r="T10" s="181"/>
      <c r="U10" s="181"/>
      <c r="V10" s="181"/>
      <c r="W10" s="232"/>
      <c r="X10" s="45"/>
      <c r="Y10" s="45"/>
      <c r="Z10" s="45"/>
      <c r="AA10" s="44"/>
      <c r="AB10" s="24"/>
      <c r="AG10" s="226" t="s">
        <v>8</v>
      </c>
      <c r="AH10" s="186"/>
      <c r="AI10" s="228"/>
      <c r="AJ10" s="189" t="s">
        <v>71</v>
      </c>
      <c r="AK10" s="201" t="s">
        <v>67</v>
      </c>
      <c r="AL10" s="199" t="s">
        <v>72</v>
      </c>
      <c r="AM10" s="199"/>
      <c r="AN10" s="228"/>
      <c r="AO10" s="231"/>
      <c r="AP10" s="186"/>
      <c r="AQ10" s="186"/>
      <c r="AR10" s="226"/>
      <c r="AS10" s="226"/>
      <c r="AT10" s="196"/>
      <c r="AU10" s="226"/>
      <c r="AV10" s="226"/>
      <c r="AW10" s="226"/>
      <c r="AX10" s="226"/>
      <c r="AY10" s="227"/>
      <c r="AZ10" s="226"/>
      <c r="BA10" s="226"/>
      <c r="BB10" s="45"/>
      <c r="BC10" s="45"/>
      <c r="BD10" s="45"/>
      <c r="BE10" s="45"/>
      <c r="BF10" s="44"/>
      <c r="BG10" s="24"/>
    </row>
    <row r="11" spans="2:59" ht="15" customHeight="1" x14ac:dyDescent="0.15">
      <c r="B11" s="181"/>
      <c r="C11" s="181"/>
      <c r="D11" s="181"/>
      <c r="E11" s="103" t="s">
        <v>502</v>
      </c>
      <c r="F11" s="213" t="s">
        <v>0</v>
      </c>
      <c r="G11" s="467">
        <v>700</v>
      </c>
      <c r="H11" s="467"/>
      <c r="I11" s="467"/>
      <c r="J11" s="97" t="s">
        <v>503</v>
      </c>
      <c r="K11" s="2" t="s">
        <v>510</v>
      </c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1"/>
      <c r="W11" s="232"/>
      <c r="X11" s="45"/>
      <c r="Y11" s="45"/>
      <c r="Z11" s="45"/>
      <c r="AA11" s="44"/>
      <c r="AB11" s="24"/>
      <c r="AG11" s="186"/>
      <c r="AH11" s="186"/>
      <c r="AI11" s="228"/>
      <c r="AJ11" s="189" t="s">
        <v>15</v>
      </c>
      <c r="AK11" s="201" t="s">
        <v>67</v>
      </c>
      <c r="AL11" s="199" t="s">
        <v>73</v>
      </c>
      <c r="AM11" s="199"/>
      <c r="AN11" s="228"/>
      <c r="AO11" s="231"/>
      <c r="AP11" s="186"/>
      <c r="AQ11" s="186"/>
      <c r="AR11" s="186"/>
      <c r="AS11" s="226"/>
      <c r="AT11" s="196"/>
      <c r="AU11" s="226"/>
      <c r="AV11" s="226"/>
      <c r="AW11" s="226"/>
      <c r="AX11" s="226"/>
      <c r="AY11" s="226"/>
      <c r="AZ11" s="226"/>
      <c r="BA11" s="231"/>
      <c r="BB11" s="61"/>
      <c r="BC11" s="60"/>
      <c r="BD11" s="60"/>
      <c r="BE11" s="60"/>
      <c r="BF11" s="60"/>
      <c r="BG11" s="24"/>
    </row>
    <row r="12" spans="2:59" ht="15" customHeight="1" x14ac:dyDescent="0.15">
      <c r="B12" s="181"/>
      <c r="C12" s="181"/>
      <c r="D12" s="181"/>
      <c r="E12" s="189" t="s">
        <v>71</v>
      </c>
      <c r="F12" s="201" t="s">
        <v>67</v>
      </c>
      <c r="G12" s="199" t="s">
        <v>72</v>
      </c>
      <c r="H12" s="199"/>
      <c r="I12" s="228"/>
      <c r="J12" s="231"/>
      <c r="K12" s="186"/>
      <c r="L12" s="186"/>
      <c r="M12" s="181"/>
      <c r="N12" s="181"/>
      <c r="O12" s="181"/>
      <c r="P12" s="181"/>
      <c r="Q12" s="181"/>
      <c r="R12" s="181"/>
      <c r="S12" s="181"/>
      <c r="T12" s="181"/>
      <c r="U12" s="181"/>
      <c r="V12" s="181"/>
      <c r="W12" s="232"/>
      <c r="X12" s="45"/>
      <c r="Y12" s="45"/>
      <c r="Z12" s="45"/>
      <c r="AA12" s="44"/>
      <c r="AB12" s="24"/>
      <c r="AG12" s="186"/>
      <c r="AH12" s="186"/>
      <c r="AI12" s="228"/>
      <c r="AJ12" s="181" t="s">
        <v>23</v>
      </c>
      <c r="AK12" s="233" t="s">
        <v>67</v>
      </c>
      <c r="AL12" s="181" t="s">
        <v>74</v>
      </c>
      <c r="AM12" s="181"/>
      <c r="AN12" s="181"/>
      <c r="AO12" s="181"/>
      <c r="AP12" s="181"/>
      <c r="AQ12" s="186"/>
      <c r="AR12" s="186"/>
      <c r="AS12" s="186"/>
      <c r="AT12" s="186"/>
      <c r="AU12" s="186"/>
      <c r="AV12" s="186"/>
      <c r="AW12" s="186"/>
      <c r="AX12" s="231"/>
      <c r="AY12" s="231"/>
      <c r="AZ12" s="231"/>
      <c r="BA12" s="231"/>
      <c r="BB12" s="61"/>
      <c r="BC12" s="60"/>
      <c r="BD12" s="60"/>
      <c r="BE12" s="60"/>
      <c r="BF12" s="60"/>
      <c r="BG12" s="24"/>
    </row>
    <row r="13" spans="2:59" ht="15" customHeight="1" x14ac:dyDescent="0.15">
      <c r="B13" s="181"/>
      <c r="C13" s="181"/>
      <c r="D13" s="181"/>
      <c r="E13" s="189" t="s">
        <v>15</v>
      </c>
      <c r="F13" s="201" t="s">
        <v>67</v>
      </c>
      <c r="G13" s="199" t="s">
        <v>73</v>
      </c>
      <c r="H13" s="199"/>
      <c r="I13" s="228"/>
      <c r="J13" s="231"/>
      <c r="K13" s="186"/>
      <c r="L13" s="186"/>
      <c r="M13" s="181"/>
      <c r="N13" s="181"/>
      <c r="O13" s="181"/>
      <c r="P13" s="181"/>
      <c r="Q13" s="181"/>
      <c r="R13" s="181"/>
      <c r="S13" s="181"/>
      <c r="T13" s="181"/>
      <c r="U13" s="181"/>
      <c r="V13" s="181"/>
      <c r="W13" s="24"/>
      <c r="X13" s="24"/>
      <c r="Y13" s="89"/>
      <c r="Z13" s="89"/>
      <c r="AA13" s="24"/>
      <c r="AB13" s="24"/>
    </row>
    <row r="14" spans="2:59" ht="15" customHeight="1" x14ac:dyDescent="0.15">
      <c r="B14" s="181"/>
      <c r="C14" s="181"/>
      <c r="D14" s="181"/>
      <c r="E14" s="181" t="s">
        <v>23</v>
      </c>
      <c r="F14" s="233" t="s">
        <v>67</v>
      </c>
      <c r="G14" s="181" t="s">
        <v>74</v>
      </c>
      <c r="H14" s="181"/>
      <c r="I14" s="181"/>
      <c r="J14" s="181"/>
      <c r="K14" s="181"/>
      <c r="L14" s="186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24"/>
      <c r="X14" s="24"/>
      <c r="Y14" s="89"/>
      <c r="Z14" s="89"/>
      <c r="AA14" s="24"/>
      <c r="AB14" s="24"/>
    </row>
    <row r="19" spans="2:59" ht="15" customHeight="1" x14ac:dyDescent="0.15">
      <c r="B19" s="188" t="s">
        <v>273</v>
      </c>
      <c r="C19" s="191"/>
      <c r="D19" s="191"/>
      <c r="E19" s="191"/>
      <c r="F19" s="191"/>
      <c r="G19" s="191"/>
      <c r="H19" s="97" t="s">
        <v>505</v>
      </c>
      <c r="AG19" s="188" t="s">
        <v>273</v>
      </c>
      <c r="AH19" s="187"/>
      <c r="AI19" s="187"/>
      <c r="AJ19" s="187"/>
      <c r="AK19" s="187"/>
      <c r="AL19" s="187"/>
      <c r="AM19" s="189" t="s">
        <v>146</v>
      </c>
      <c r="AN19" s="187"/>
      <c r="AO19" s="187"/>
      <c r="AP19" s="187"/>
      <c r="AQ19" s="187"/>
      <c r="AR19" s="187"/>
      <c r="AS19" s="187"/>
      <c r="AT19" s="187"/>
      <c r="AU19" s="187"/>
      <c r="AV19" s="187"/>
      <c r="AW19" s="187"/>
      <c r="AX19" s="187"/>
      <c r="AY19" s="10"/>
      <c r="AZ19" s="64"/>
      <c r="BA19" s="190"/>
      <c r="BB19" s="58"/>
      <c r="BC19" s="59"/>
      <c r="BD19" s="58"/>
      <c r="BE19" s="58"/>
      <c r="BF19" s="58"/>
      <c r="BG19" s="24"/>
    </row>
    <row r="20" spans="2:59" ht="15" customHeight="1" x14ac:dyDescent="0.15">
      <c r="B20" s="196" t="s">
        <v>328</v>
      </c>
      <c r="C20" s="196"/>
      <c r="D20" s="201" t="s">
        <v>53</v>
      </c>
      <c r="E20" s="198" t="s">
        <v>465</v>
      </c>
      <c r="F20" s="196"/>
      <c r="G20" s="198"/>
      <c r="H20" s="196"/>
      <c r="I20" s="196"/>
      <c r="J20" s="197" t="s">
        <v>53</v>
      </c>
      <c r="K20" s="664">
        <v>0</v>
      </c>
      <c r="L20" s="664"/>
      <c r="M20" s="664"/>
      <c r="N20" s="189"/>
      <c r="O20" s="196"/>
      <c r="P20" s="196"/>
      <c r="Q20" s="196"/>
      <c r="R20" s="236"/>
      <c r="S20" s="236"/>
      <c r="T20" s="236"/>
      <c r="U20" s="199"/>
      <c r="V20" s="199"/>
      <c r="W20" s="61"/>
      <c r="X20" s="61"/>
      <c r="Y20" s="44"/>
      <c r="Z20" s="44"/>
      <c r="AA20" s="44"/>
      <c r="AB20" s="24"/>
      <c r="AG20" s="196" t="s">
        <v>328</v>
      </c>
      <c r="AH20" s="196"/>
      <c r="AI20" s="201" t="s">
        <v>53</v>
      </c>
      <c r="AJ20" s="198" t="s">
        <v>465</v>
      </c>
      <c r="AK20" s="196"/>
      <c r="AL20" s="198"/>
      <c r="AM20" s="196"/>
      <c r="AN20" s="196"/>
      <c r="AO20" s="197" t="s">
        <v>53</v>
      </c>
      <c r="AP20" s="664">
        <v>0</v>
      </c>
      <c r="AQ20" s="664"/>
      <c r="AR20" s="664"/>
      <c r="AS20" s="189"/>
      <c r="AT20" s="196"/>
      <c r="AU20" s="196"/>
      <c r="AV20" s="196"/>
      <c r="AW20" s="236"/>
      <c r="AX20" s="236"/>
      <c r="AY20" s="236"/>
      <c r="AZ20" s="199"/>
      <c r="BA20" s="199"/>
      <c r="BB20" s="61"/>
      <c r="BC20" s="61"/>
      <c r="BD20" s="44"/>
      <c r="BE20" s="44"/>
      <c r="BF20" s="44"/>
      <c r="BG20" s="24"/>
    </row>
    <row r="21" spans="2:59" ht="15" customHeight="1" x14ac:dyDescent="0.15">
      <c r="B21" s="196" t="s">
        <v>329</v>
      </c>
      <c r="C21" s="237"/>
      <c r="D21" s="279" t="s">
        <v>53</v>
      </c>
      <c r="E21" s="199" t="s">
        <v>331</v>
      </c>
      <c r="F21" s="199"/>
      <c r="G21" s="196"/>
      <c r="H21" s="196"/>
      <c r="I21" s="199"/>
      <c r="J21" s="197" t="s">
        <v>53</v>
      </c>
      <c r="K21" s="664">
        <v>0</v>
      </c>
      <c r="L21" s="664"/>
      <c r="M21" s="664"/>
      <c r="N21" s="189"/>
      <c r="O21" s="200" t="str">
        <f>IF(K21&gt;=S21,"≥","&lt;")</f>
        <v>≥</v>
      </c>
      <c r="P21" s="196" t="s">
        <v>332</v>
      </c>
      <c r="Q21" s="193"/>
      <c r="R21" s="197" t="s">
        <v>53</v>
      </c>
      <c r="S21" s="664">
        <f>K20</f>
        <v>0</v>
      </c>
      <c r="T21" s="664"/>
      <c r="U21" s="664"/>
      <c r="V21" s="196"/>
      <c r="W21" s="66"/>
      <c r="X21" s="66"/>
      <c r="Y21" s="9"/>
      <c r="Z21" s="663" t="str">
        <f>IF(K21&gt;=S21,"...... OK","...... NG")</f>
        <v>...... OK</v>
      </c>
      <c r="AA21" s="663"/>
      <c r="AB21" s="663"/>
      <c r="AG21" s="196" t="s">
        <v>329</v>
      </c>
      <c r="AH21" s="237"/>
      <c r="AI21" s="279" t="s">
        <v>53</v>
      </c>
      <c r="AJ21" s="199" t="s">
        <v>331</v>
      </c>
      <c r="AK21" s="199"/>
      <c r="AL21" s="196"/>
      <c r="AM21" s="196"/>
      <c r="AN21" s="199"/>
      <c r="AO21" s="197" t="s">
        <v>53</v>
      </c>
      <c r="AP21" s="664">
        <v>0</v>
      </c>
      <c r="AQ21" s="664"/>
      <c r="AR21" s="664"/>
      <c r="AS21" s="189"/>
      <c r="AT21" s="200" t="str">
        <f>IF(AP21&gt;=AX21,"≥","&lt;")</f>
        <v>≥</v>
      </c>
      <c r="AU21" s="196" t="s">
        <v>332</v>
      </c>
      <c r="AV21" s="193"/>
      <c r="AW21" s="197" t="s">
        <v>53</v>
      </c>
      <c r="AX21" s="664">
        <f>AP20</f>
        <v>0</v>
      </c>
      <c r="AY21" s="664"/>
      <c r="AZ21" s="664"/>
      <c r="BA21" s="196"/>
      <c r="BB21" s="66"/>
      <c r="BC21" s="66"/>
      <c r="BD21" s="9"/>
      <c r="BE21" s="663" t="str">
        <f>IF(AP21&gt;=AX21,"...... OK","...... NG")</f>
        <v>...... OK</v>
      </c>
      <c r="BF21" s="663"/>
      <c r="BG21" s="663"/>
    </row>
    <row r="22" spans="2:59" ht="15" customHeight="1" x14ac:dyDescent="0.15">
      <c r="B22" s="196" t="s">
        <v>333</v>
      </c>
      <c r="C22" s="197" t="s">
        <v>53</v>
      </c>
      <c r="D22" s="280" t="s">
        <v>522</v>
      </c>
      <c r="E22" s="280"/>
      <c r="F22" s="280"/>
      <c r="G22" s="280"/>
      <c r="H22" s="280"/>
      <c r="I22" s="9"/>
      <c r="J22" s="197" t="s">
        <v>53</v>
      </c>
      <c r="K22" s="464">
        <v>0</v>
      </c>
      <c r="L22" s="464"/>
      <c r="M22" s="464"/>
      <c r="N22" s="240" t="s">
        <v>334</v>
      </c>
      <c r="O22" s="200" t="str">
        <f>IF(K22&gt;=R22,"≥","&lt;")</f>
        <v>≥</v>
      </c>
      <c r="P22" s="201" t="s">
        <v>335</v>
      </c>
      <c r="Q22" s="197" t="s">
        <v>53</v>
      </c>
      <c r="R22" s="528">
        <v>0</v>
      </c>
      <c r="S22" s="528"/>
      <c r="T22" s="528"/>
      <c r="U22" s="189" t="s">
        <v>2</v>
      </c>
      <c r="V22" s="193"/>
      <c r="W22" s="44"/>
      <c r="X22" s="44"/>
      <c r="Y22" s="9"/>
      <c r="Z22" s="663" t="str">
        <f>IF(K22&gt;=R22,"...... OK","...... NG")</f>
        <v>...... OK</v>
      </c>
      <c r="AA22" s="663"/>
      <c r="AB22" s="663"/>
      <c r="AG22" s="196" t="s">
        <v>333</v>
      </c>
      <c r="AH22" s="197" t="s">
        <v>53</v>
      </c>
      <c r="AI22" s="280" t="s">
        <v>522</v>
      </c>
      <c r="AJ22" s="280"/>
      <c r="AK22" s="280"/>
      <c r="AL22" s="280"/>
      <c r="AM22" s="280"/>
      <c r="AN22" s="9"/>
      <c r="AO22" s="197" t="s">
        <v>53</v>
      </c>
      <c r="AP22" s="464">
        <v>0</v>
      </c>
      <c r="AQ22" s="464"/>
      <c r="AR22" s="464"/>
      <c r="AS22" s="240" t="s">
        <v>334</v>
      </c>
      <c r="AT22" s="200" t="str">
        <f>IF(AP22&gt;=AW22,"≥","&lt;")</f>
        <v>≥</v>
      </c>
      <c r="AU22" s="201" t="s">
        <v>335</v>
      </c>
      <c r="AV22" s="197" t="s">
        <v>53</v>
      </c>
      <c r="AW22" s="528">
        <v>0</v>
      </c>
      <c r="AX22" s="528"/>
      <c r="AY22" s="528"/>
      <c r="AZ22" s="189" t="s">
        <v>2</v>
      </c>
      <c r="BA22" s="193"/>
      <c r="BB22" s="44"/>
      <c r="BC22" s="44"/>
      <c r="BD22" s="9"/>
      <c r="BE22" s="663" t="str">
        <f>IF(AP22&gt;=AW22,"...... OK","...... NG")</f>
        <v>...... OK</v>
      </c>
      <c r="BF22" s="663"/>
      <c r="BG22" s="663"/>
    </row>
    <row r="23" spans="2:59" ht="15" customHeight="1" x14ac:dyDescent="0.15">
      <c r="B23" s="196"/>
      <c r="C23" s="9"/>
      <c r="D23" s="9"/>
      <c r="E23" s="9"/>
      <c r="F23" s="9"/>
      <c r="G23" s="9"/>
      <c r="H23" s="9"/>
      <c r="I23" s="239"/>
      <c r="J23" s="197"/>
      <c r="K23" s="235"/>
      <c r="L23" s="235"/>
      <c r="M23" s="235"/>
      <c r="N23" s="240"/>
      <c r="O23" s="200"/>
      <c r="P23" s="201"/>
      <c r="Q23" s="197"/>
      <c r="R23" s="236"/>
      <c r="S23" s="236"/>
      <c r="T23" s="236"/>
      <c r="U23" s="189"/>
      <c r="V23" s="193"/>
      <c r="W23" s="44"/>
      <c r="X23" s="44"/>
      <c r="Y23" s="9"/>
      <c r="Z23" s="47"/>
      <c r="AA23" s="47"/>
      <c r="AB23" s="47"/>
      <c r="AG23" s="196"/>
      <c r="AH23" s="9"/>
      <c r="AI23" s="9"/>
      <c r="AJ23" s="9"/>
      <c r="AK23" s="9"/>
      <c r="AL23" s="9"/>
      <c r="AM23" s="9"/>
      <c r="AN23" s="239"/>
      <c r="AO23" s="197"/>
      <c r="AP23" s="235"/>
      <c r="AQ23" s="235"/>
      <c r="AR23" s="235"/>
      <c r="AS23" s="240"/>
      <c r="AT23" s="200"/>
      <c r="AU23" s="201"/>
      <c r="AV23" s="197"/>
      <c r="AW23" s="236"/>
      <c r="AX23" s="236"/>
      <c r="AY23" s="236"/>
      <c r="AZ23" s="189"/>
      <c r="BA23" s="193"/>
      <c r="BB23" s="44"/>
      <c r="BC23" s="44"/>
      <c r="BD23" s="9"/>
      <c r="BE23" s="47"/>
      <c r="BF23" s="47"/>
      <c r="BG23" s="47"/>
    </row>
    <row r="24" spans="2:59" ht="15" customHeight="1" x14ac:dyDescent="0.15">
      <c r="B24" s="196" t="s">
        <v>8</v>
      </c>
      <c r="C24" s="236"/>
      <c r="D24" s="197"/>
      <c r="E24" s="196" t="s">
        <v>338</v>
      </c>
      <c r="F24" s="201" t="s">
        <v>67</v>
      </c>
      <c r="G24" s="688" t="s">
        <v>340</v>
      </c>
      <c r="H24" s="688"/>
      <c r="I24" s="688"/>
      <c r="J24" s="688"/>
      <c r="K24" s="688"/>
      <c r="L24" s="196"/>
      <c r="M24" s="236"/>
      <c r="N24" s="197"/>
      <c r="O24" s="236"/>
      <c r="P24" s="236"/>
      <c r="Q24" s="197" t="s">
        <v>0</v>
      </c>
      <c r="R24" s="528">
        <f>R22</f>
        <v>0</v>
      </c>
      <c r="S24" s="528"/>
      <c r="T24" s="528"/>
      <c r="U24" s="189" t="s">
        <v>2</v>
      </c>
      <c r="V24" s="189"/>
      <c r="W24" s="44"/>
      <c r="X24" s="44"/>
      <c r="Y24" s="48"/>
      <c r="Z24" s="48"/>
      <c r="AA24" s="48"/>
      <c r="AB24" s="24"/>
      <c r="AG24" s="196" t="s">
        <v>8</v>
      </c>
      <c r="AH24" s="236"/>
      <c r="AI24" s="197"/>
      <c r="AJ24" s="196" t="s">
        <v>338</v>
      </c>
      <c r="AK24" s="201" t="s">
        <v>67</v>
      </c>
      <c r="AL24" s="688" t="s">
        <v>340</v>
      </c>
      <c r="AM24" s="688"/>
      <c r="AN24" s="688"/>
      <c r="AO24" s="688"/>
      <c r="AP24" s="688"/>
      <c r="AQ24" s="196"/>
      <c r="AR24" s="236"/>
      <c r="AS24" s="197"/>
      <c r="AT24" s="236"/>
      <c r="AU24" s="236"/>
      <c r="AV24" s="197" t="s">
        <v>0</v>
      </c>
      <c r="AW24" s="528">
        <f>AW22</f>
        <v>0</v>
      </c>
      <c r="AX24" s="528"/>
      <c r="AY24" s="528"/>
      <c r="AZ24" s="189" t="s">
        <v>2</v>
      </c>
      <c r="BA24" s="189"/>
      <c r="BB24" s="44"/>
      <c r="BC24" s="44"/>
      <c r="BD24" s="48"/>
      <c r="BE24" s="48"/>
      <c r="BF24" s="48"/>
      <c r="BG24" s="24"/>
    </row>
    <row r="25" spans="2:59" ht="15" customHeight="1" x14ac:dyDescent="0.15">
      <c r="B25" s="191"/>
      <c r="C25" s="191"/>
      <c r="D25" s="191"/>
      <c r="E25" s="189" t="s">
        <v>341</v>
      </c>
      <c r="F25" s="201" t="s">
        <v>67</v>
      </c>
      <c r="G25" s="196" t="s">
        <v>342</v>
      </c>
      <c r="H25" s="196"/>
      <c r="I25" s="196"/>
      <c r="J25" s="196"/>
      <c r="K25" s="196"/>
      <c r="L25" s="196"/>
      <c r="M25" s="236"/>
      <c r="N25" s="236"/>
      <c r="O25" s="236"/>
      <c r="P25" s="236"/>
      <c r="Q25" s="197" t="s">
        <v>0</v>
      </c>
      <c r="R25" s="524"/>
      <c r="S25" s="707"/>
      <c r="T25" s="707"/>
      <c r="U25" s="196" t="s">
        <v>343</v>
      </c>
      <c r="V25" s="191"/>
      <c r="W25" s="24"/>
      <c r="X25" s="24"/>
      <c r="Y25" s="24"/>
      <c r="Z25" s="24"/>
      <c r="AA25" s="24"/>
      <c r="AB25" s="24"/>
      <c r="AG25" s="191"/>
      <c r="AH25" s="191"/>
      <c r="AI25" s="191"/>
      <c r="AJ25" s="189" t="s">
        <v>341</v>
      </c>
      <c r="AK25" s="201" t="s">
        <v>67</v>
      </c>
      <c r="AL25" s="196" t="s">
        <v>342</v>
      </c>
      <c r="AM25" s="196"/>
      <c r="AN25" s="196"/>
      <c r="AO25" s="196"/>
      <c r="AP25" s="196"/>
      <c r="AQ25" s="196"/>
      <c r="AR25" s="236"/>
      <c r="AS25" s="236"/>
      <c r="AT25" s="236"/>
      <c r="AU25" s="236"/>
      <c r="AV25" s="197" t="s">
        <v>0</v>
      </c>
      <c r="AW25" s="524"/>
      <c r="AX25" s="707"/>
      <c r="AY25" s="707"/>
      <c r="AZ25" s="196" t="s">
        <v>343</v>
      </c>
      <c r="BA25" s="191"/>
      <c r="BB25" s="24"/>
      <c r="BC25" s="24"/>
      <c r="BD25" s="24"/>
      <c r="BE25" s="24"/>
      <c r="BF25" s="24"/>
      <c r="BG25" s="24"/>
    </row>
    <row r="26" spans="2:59" ht="15" customHeight="1" x14ac:dyDescent="0.15">
      <c r="AG26" s="194"/>
      <c r="AH26" s="194"/>
      <c r="AI26" s="194"/>
      <c r="AJ26" s="194"/>
      <c r="AK26" s="194"/>
      <c r="AL26" s="194"/>
      <c r="AM26" s="194"/>
      <c r="AN26" s="194"/>
      <c r="AO26" s="191"/>
      <c r="AP26" s="191"/>
      <c r="AQ26" s="191"/>
      <c r="AR26" s="191"/>
      <c r="AS26" s="191"/>
      <c r="AT26" s="191"/>
      <c r="AU26" s="191"/>
      <c r="AV26" s="191"/>
      <c r="AW26" s="191"/>
      <c r="AX26" s="191"/>
      <c r="AY26" s="189"/>
      <c r="AZ26" s="189"/>
      <c r="BA26" s="236"/>
      <c r="BB26" s="60"/>
      <c r="BC26" s="60"/>
      <c r="BD26" s="61"/>
      <c r="BE26" s="61"/>
      <c r="BF26" s="61"/>
      <c r="BG26" s="61"/>
    </row>
    <row r="27" spans="2:59" ht="15" customHeight="1" x14ac:dyDescent="0.15">
      <c r="B27" s="191" t="s">
        <v>344</v>
      </c>
      <c r="C27" s="191"/>
      <c r="D27" s="191"/>
      <c r="E27" s="191"/>
      <c r="F27" s="191"/>
      <c r="G27" s="191"/>
      <c r="H27" s="97" t="s">
        <v>505</v>
      </c>
      <c r="I27" s="191"/>
      <c r="AG27" s="191" t="s">
        <v>344</v>
      </c>
      <c r="AH27" s="191"/>
      <c r="AI27" s="191"/>
      <c r="AJ27" s="191"/>
      <c r="AK27" s="191"/>
      <c r="AL27" s="191"/>
      <c r="AM27" s="189" t="s">
        <v>345</v>
      </c>
      <c r="AN27" s="191"/>
      <c r="AO27" s="191"/>
      <c r="AP27" s="191"/>
      <c r="AQ27" s="191"/>
      <c r="AR27" s="191"/>
      <c r="AS27" s="191"/>
      <c r="AT27" s="191"/>
      <c r="AU27" s="191"/>
      <c r="AV27" s="191"/>
      <c r="AW27" s="191"/>
      <c r="AX27" s="191"/>
      <c r="AY27" s="193"/>
      <c r="AZ27" s="189"/>
      <c r="BA27" s="236"/>
      <c r="BB27" s="60"/>
      <c r="BC27" s="60"/>
      <c r="BD27" s="61"/>
      <c r="BE27" s="61"/>
      <c r="BF27" s="61"/>
      <c r="BG27" s="24"/>
    </row>
    <row r="28" spans="2:59" ht="15" customHeight="1" x14ac:dyDescent="0.15">
      <c r="B28" s="94" t="s">
        <v>512</v>
      </c>
      <c r="C28" s="94"/>
      <c r="D28" s="251" t="s">
        <v>0</v>
      </c>
      <c r="E28" s="103" t="s">
        <v>513</v>
      </c>
      <c r="F28" s="94"/>
      <c r="G28" s="94"/>
      <c r="H28" s="104"/>
      <c r="I28" s="275"/>
      <c r="J28" s="99"/>
      <c r="K28" s="98"/>
      <c r="L28" s="98"/>
      <c r="M28" s="251" t="s">
        <v>0</v>
      </c>
      <c r="N28" s="705">
        <v>0</v>
      </c>
      <c r="O28" s="706"/>
      <c r="P28" s="706"/>
      <c r="Q28" s="706"/>
      <c r="R28" s="94" t="s">
        <v>70</v>
      </c>
      <c r="S28" s="224"/>
      <c r="T28" s="224"/>
      <c r="U28" s="224"/>
      <c r="V28" s="94"/>
      <c r="W28" s="224"/>
      <c r="X28" s="9"/>
      <c r="Y28" s="9"/>
      <c r="Z28" s="9"/>
      <c r="AA28" s="9"/>
      <c r="AB28" s="9"/>
      <c r="AG28" s="196" t="s">
        <v>457</v>
      </c>
      <c r="AH28" s="196"/>
      <c r="AI28" s="197" t="s">
        <v>0</v>
      </c>
      <c r="AJ28" s="189" t="s">
        <v>348</v>
      </c>
      <c r="AK28" s="196"/>
      <c r="AL28" s="196"/>
      <c r="AM28" s="196"/>
      <c r="AN28" s="196"/>
      <c r="AO28" s="196"/>
      <c r="AP28" s="197"/>
      <c r="AQ28" s="198"/>
      <c r="AR28" s="197" t="s">
        <v>0</v>
      </c>
      <c r="AS28" s="504"/>
      <c r="AT28" s="504"/>
      <c r="AU28" s="504"/>
      <c r="AV28" s="198" t="s">
        <v>70</v>
      </c>
      <c r="AW28" s="236"/>
      <c r="AX28" s="193"/>
      <c r="AY28" s="196"/>
      <c r="AZ28" s="196"/>
      <c r="BA28" s="241"/>
      <c r="BB28" s="44"/>
      <c r="BC28" s="24"/>
      <c r="BD28" s="24"/>
      <c r="BE28" s="24"/>
      <c r="BF28" s="24"/>
      <c r="BG28" s="24"/>
    </row>
    <row r="29" spans="2:59" ht="15" customHeight="1" x14ac:dyDescent="0.15">
      <c r="B29" s="97" t="s">
        <v>514</v>
      </c>
      <c r="C29" s="98"/>
      <c r="D29" s="257" t="s">
        <v>0</v>
      </c>
      <c r="E29" s="103" t="s">
        <v>515</v>
      </c>
      <c r="F29" s="104"/>
      <c r="G29" s="104"/>
      <c r="H29" s="104"/>
      <c r="I29" s="275"/>
      <c r="J29" s="99"/>
      <c r="K29" s="98"/>
      <c r="L29" s="98"/>
      <c r="M29" s="251" t="s">
        <v>0</v>
      </c>
      <c r="N29" s="526">
        <v>0</v>
      </c>
      <c r="O29" s="526"/>
      <c r="P29" s="526"/>
      <c r="Q29" s="526"/>
      <c r="R29" s="278" t="s">
        <v>70</v>
      </c>
      <c r="S29" s="224"/>
      <c r="T29" s="224"/>
      <c r="U29" s="224"/>
      <c r="V29" s="224"/>
      <c r="W29" s="224"/>
      <c r="X29" s="9"/>
      <c r="Y29" s="9"/>
      <c r="Z29" s="9"/>
      <c r="AA29" s="9"/>
      <c r="AB29" s="9"/>
      <c r="AG29" s="189" t="s">
        <v>456</v>
      </c>
      <c r="AH29" s="236"/>
      <c r="AI29" s="197" t="s">
        <v>0</v>
      </c>
      <c r="AJ29" s="189" t="s">
        <v>349</v>
      </c>
      <c r="AK29" s="199"/>
      <c r="AL29" s="199"/>
      <c r="AM29" s="199"/>
      <c r="AN29" s="195"/>
      <c r="AO29" s="199"/>
      <c r="AP29" s="236"/>
      <c r="AQ29" s="236"/>
      <c r="AR29" s="197" t="s">
        <v>0</v>
      </c>
      <c r="AS29" s="504"/>
      <c r="AT29" s="504"/>
      <c r="AU29" s="504"/>
      <c r="AV29" s="198" t="s">
        <v>70</v>
      </c>
      <c r="AW29" s="236"/>
      <c r="AX29" s="193"/>
      <c r="AY29" s="199"/>
      <c r="AZ29" s="199"/>
      <c r="BA29" s="241"/>
      <c r="BB29" s="44"/>
      <c r="BC29" s="24"/>
      <c r="BD29" s="24"/>
      <c r="BE29" s="24"/>
      <c r="BF29" s="24"/>
      <c r="BG29" s="24"/>
    </row>
    <row r="30" spans="2:59" ht="15" customHeight="1" x14ac:dyDescent="0.15">
      <c r="B30" s="94" t="s">
        <v>516</v>
      </c>
      <c r="C30" s="94"/>
      <c r="D30" s="257" t="s">
        <v>0</v>
      </c>
      <c r="E30" s="94" t="s">
        <v>517</v>
      </c>
      <c r="F30" s="94"/>
      <c r="G30" s="94"/>
      <c r="H30" s="94"/>
      <c r="I30" s="270" t="s">
        <v>0</v>
      </c>
      <c r="J30" s="464">
        <v>0</v>
      </c>
      <c r="K30" s="464"/>
      <c r="L30" s="464"/>
      <c r="M30" s="196" t="s">
        <v>6</v>
      </c>
      <c r="N30" s="201" t="str">
        <f>IF(ABS(J30)&gt;=ABS(Q30),"≥","&lt;")</f>
        <v>≥</v>
      </c>
      <c r="O30" s="197" t="s">
        <v>28</v>
      </c>
      <c r="P30" s="197" t="s">
        <v>0</v>
      </c>
      <c r="Q30" s="464">
        <v>0</v>
      </c>
      <c r="R30" s="464"/>
      <c r="S30" s="464"/>
      <c r="T30" s="198" t="s">
        <v>6</v>
      </c>
      <c r="U30" s="224"/>
      <c r="V30" s="248"/>
      <c r="W30" s="224"/>
      <c r="X30" s="83"/>
      <c r="Y30" s="9"/>
      <c r="Z30" s="663" t="str">
        <f>IF(ABS(J30)&gt;=ABS(Q30),"...... OK","...... NG")</f>
        <v>...... OK</v>
      </c>
      <c r="AA30" s="663"/>
      <c r="AB30" s="663"/>
      <c r="AG30" s="196" t="s">
        <v>350</v>
      </c>
      <c r="AH30" s="196"/>
      <c r="AI30" s="197" t="s">
        <v>0</v>
      </c>
      <c r="AJ30" s="196" t="s">
        <v>458</v>
      </c>
      <c r="AK30" s="196"/>
      <c r="AL30" s="196"/>
      <c r="AM30" s="196"/>
      <c r="AN30" s="201"/>
      <c r="AO30" s="484"/>
      <c r="AP30" s="484"/>
      <c r="AQ30" s="484"/>
      <c r="AR30" s="196" t="s">
        <v>6</v>
      </c>
      <c r="AS30" s="201" t="str">
        <f>IF(ABS(AO30)&gt;=ABS(AV30),"≥","&lt;")</f>
        <v>≥</v>
      </c>
      <c r="AT30" s="197" t="s">
        <v>28</v>
      </c>
      <c r="AU30" s="197" t="s">
        <v>0</v>
      </c>
      <c r="AV30" s="484"/>
      <c r="AW30" s="484"/>
      <c r="AX30" s="484"/>
      <c r="AY30" s="198" t="s">
        <v>6</v>
      </c>
      <c r="AZ30" s="199"/>
      <c r="BA30" s="193"/>
      <c r="BB30" s="44"/>
      <c r="BC30" s="24"/>
      <c r="BD30" s="24"/>
      <c r="BE30" s="663" t="str">
        <f>IF(ABS(AO30)&gt;=ABS(AV30),"...... OK","...... NG")</f>
        <v>...... OK</v>
      </c>
      <c r="BF30" s="663"/>
      <c r="BG30" s="663"/>
    </row>
    <row r="31" spans="2:59" ht="15" customHeight="1" x14ac:dyDescent="0.15">
      <c r="B31" s="224"/>
      <c r="C31" s="224"/>
      <c r="D31" s="224"/>
      <c r="E31" s="224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9"/>
      <c r="Y31" s="9"/>
      <c r="Z31" s="9"/>
      <c r="AA31" s="9"/>
      <c r="AB31" s="9"/>
      <c r="AG31" s="196"/>
      <c r="AH31" s="196"/>
      <c r="AI31" s="196"/>
      <c r="AJ31" s="196"/>
      <c r="AK31" s="196"/>
      <c r="AL31" s="196"/>
      <c r="AM31" s="196"/>
      <c r="AN31" s="196"/>
      <c r="AO31" s="196"/>
      <c r="AP31" s="193"/>
      <c r="AQ31" s="193"/>
      <c r="AR31" s="193"/>
      <c r="AS31" s="193"/>
      <c r="AT31" s="193"/>
      <c r="AU31" s="193"/>
      <c r="AV31" s="193"/>
      <c r="AW31" s="193"/>
      <c r="AX31" s="193"/>
      <c r="AY31" s="196"/>
      <c r="AZ31" s="196"/>
      <c r="BA31" s="242"/>
      <c r="BB31" s="48"/>
      <c r="BC31" s="48"/>
      <c r="BD31" s="9"/>
      <c r="BE31" s="9"/>
      <c r="BF31" s="9"/>
      <c r="BG31" s="24"/>
    </row>
    <row r="32" spans="2:59" ht="15" customHeight="1" x14ac:dyDescent="0.15">
      <c r="B32" s="196" t="s">
        <v>8</v>
      </c>
      <c r="C32" s="224"/>
      <c r="D32" s="224"/>
      <c r="E32" s="224"/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V32" s="224"/>
      <c r="W32" s="224"/>
      <c r="X32" s="9"/>
      <c r="Y32" s="9"/>
      <c r="Z32" s="9"/>
      <c r="AA32" s="9"/>
      <c r="AB32" s="9"/>
      <c r="AG32" s="196" t="s">
        <v>8</v>
      </c>
      <c r="AH32" s="196"/>
      <c r="AI32" s="196"/>
      <c r="AJ32" s="196"/>
      <c r="AK32" s="196"/>
      <c r="AL32" s="196"/>
      <c r="AM32" s="196"/>
      <c r="AN32" s="196"/>
      <c r="AO32" s="196"/>
      <c r="AP32" s="193"/>
      <c r="AQ32" s="193"/>
      <c r="AR32" s="193"/>
      <c r="AS32" s="193"/>
      <c r="AT32" s="193"/>
      <c r="AU32" s="193"/>
      <c r="AV32" s="193"/>
      <c r="AW32" s="193"/>
      <c r="AX32" s="193"/>
      <c r="AY32" s="196"/>
      <c r="AZ32" s="196"/>
      <c r="BA32" s="242"/>
      <c r="BB32" s="48"/>
      <c r="BC32" s="48"/>
      <c r="BD32" s="9"/>
      <c r="BE32" s="9"/>
      <c r="BF32" s="9"/>
      <c r="BG32" s="24"/>
    </row>
    <row r="33" spans="2:59" ht="15" customHeight="1" x14ac:dyDescent="0.15">
      <c r="B33" s="196"/>
      <c r="C33" s="94" t="s">
        <v>518</v>
      </c>
      <c r="D33" s="251" t="s">
        <v>0</v>
      </c>
      <c r="E33" s="189" t="s">
        <v>521</v>
      </c>
      <c r="F33" s="199"/>
      <c r="G33" s="199"/>
      <c r="H33" s="199"/>
      <c r="I33" s="225"/>
      <c r="J33" s="486">
        <v>0</v>
      </c>
      <c r="K33" s="486"/>
      <c r="L33" s="486"/>
      <c r="M33" s="227" t="s">
        <v>70</v>
      </c>
      <c r="N33" s="224"/>
      <c r="O33" s="224"/>
      <c r="P33" s="224"/>
      <c r="V33" s="224"/>
      <c r="W33" s="224"/>
      <c r="X33" s="9"/>
      <c r="Y33" s="9"/>
      <c r="Z33" s="9"/>
      <c r="AA33" s="9"/>
      <c r="AB33" s="9"/>
      <c r="AG33" s="196"/>
      <c r="AH33" s="189" t="s">
        <v>346</v>
      </c>
      <c r="AI33" s="197" t="s">
        <v>0</v>
      </c>
      <c r="AJ33" s="189" t="s">
        <v>347</v>
      </c>
      <c r="AK33" s="199"/>
      <c r="AL33" s="199"/>
      <c r="AM33" s="199"/>
      <c r="AN33" s="197" t="s">
        <v>0</v>
      </c>
      <c r="AO33" s="484"/>
      <c r="AP33" s="484"/>
      <c r="AQ33" s="484"/>
      <c r="AR33" s="193"/>
      <c r="AS33" s="193"/>
      <c r="AT33" s="193"/>
      <c r="AU33" s="193"/>
      <c r="AV33" s="193"/>
      <c r="AW33" s="193"/>
      <c r="AX33" s="193"/>
      <c r="AY33" s="196"/>
      <c r="AZ33" s="196"/>
      <c r="BA33" s="242"/>
      <c r="BB33" s="48"/>
      <c r="BC33" s="48"/>
      <c r="BD33" s="9"/>
      <c r="BE33" s="9"/>
      <c r="BF33" s="9"/>
      <c r="BG33" s="24"/>
    </row>
    <row r="34" spans="2:59" ht="15" customHeight="1" x14ac:dyDescent="0.15">
      <c r="D34" s="482" t="s">
        <v>321</v>
      </c>
      <c r="E34" s="482"/>
      <c r="F34" s="225" t="s">
        <v>0</v>
      </c>
      <c r="G34" s="86" t="s">
        <v>498</v>
      </c>
      <c r="H34" s="226"/>
      <c r="I34" s="226"/>
      <c r="J34" s="226"/>
      <c r="K34" s="226"/>
      <c r="L34" s="226"/>
      <c r="M34" s="226"/>
      <c r="N34" s="226"/>
      <c r="O34" s="225"/>
      <c r="P34" s="135"/>
      <c r="Q34" s="225" t="s">
        <v>0</v>
      </c>
      <c r="R34" s="486">
        <v>0</v>
      </c>
      <c r="S34" s="486"/>
      <c r="T34" s="486"/>
      <c r="U34" s="198" t="s">
        <v>70</v>
      </c>
      <c r="W34" s="24"/>
      <c r="X34" s="24"/>
      <c r="Y34" s="89"/>
      <c r="Z34" s="89"/>
      <c r="AA34" s="24"/>
      <c r="AB34" s="24"/>
      <c r="AG34" s="196"/>
      <c r="AH34" s="189" t="s">
        <v>354</v>
      </c>
      <c r="AI34" s="196"/>
      <c r="AJ34" s="201" t="s">
        <v>67</v>
      </c>
      <c r="AK34" s="189" t="s">
        <v>356</v>
      </c>
      <c r="AL34" s="192"/>
      <c r="AM34" s="192"/>
      <c r="AN34" s="196"/>
      <c r="AO34" s="196"/>
      <c r="AP34" s="197"/>
      <c r="AQ34" s="198"/>
      <c r="AR34" s="197" t="s">
        <v>0</v>
      </c>
      <c r="AS34" s="524"/>
      <c r="AT34" s="525"/>
      <c r="AU34" s="525"/>
      <c r="AV34" s="196" t="s">
        <v>343</v>
      </c>
      <c r="AW34" s="196"/>
      <c r="AX34" s="243" t="s">
        <v>358</v>
      </c>
      <c r="AY34" s="196"/>
      <c r="AZ34" s="191"/>
      <c r="BA34" s="191"/>
      <c r="BB34" s="9"/>
      <c r="BC34" s="9"/>
      <c r="BD34" s="24"/>
      <c r="BE34" s="9"/>
      <c r="BF34" s="9"/>
      <c r="BG34" s="9"/>
    </row>
    <row r="35" spans="2:59" ht="15" customHeight="1" x14ac:dyDescent="0.15">
      <c r="D35" s="495" t="s">
        <v>454</v>
      </c>
      <c r="E35" s="495"/>
      <c r="F35" s="197" t="s">
        <v>0</v>
      </c>
      <c r="G35" s="91" t="s">
        <v>499</v>
      </c>
      <c r="H35" s="196"/>
      <c r="I35" s="196"/>
      <c r="J35" s="196"/>
      <c r="K35" s="196"/>
      <c r="L35" s="196"/>
      <c r="M35" s="196"/>
      <c r="N35" s="226"/>
      <c r="O35" s="197"/>
      <c r="P35" s="135"/>
      <c r="Q35" s="197" t="s">
        <v>0</v>
      </c>
      <c r="R35" s="486">
        <v>0</v>
      </c>
      <c r="S35" s="486"/>
      <c r="T35" s="486"/>
      <c r="U35" s="198" t="s">
        <v>70</v>
      </c>
      <c r="W35" s="24"/>
      <c r="X35" s="24"/>
      <c r="Y35" s="89"/>
      <c r="Z35" s="89"/>
      <c r="AA35" s="24"/>
      <c r="AB35" s="24"/>
      <c r="AG35" s="236"/>
      <c r="AH35" s="189" t="s">
        <v>359</v>
      </c>
      <c r="AI35" s="196"/>
      <c r="AJ35" s="201" t="s">
        <v>67</v>
      </c>
      <c r="AK35" s="189" t="s">
        <v>360</v>
      </c>
      <c r="AL35" s="199"/>
      <c r="AM35" s="199"/>
      <c r="AN35" s="196"/>
      <c r="AO35" s="196"/>
      <c r="AP35" s="196"/>
      <c r="AQ35" s="196"/>
      <c r="AR35" s="197" t="s">
        <v>0</v>
      </c>
      <c r="AS35" s="464">
        <v>0</v>
      </c>
      <c r="AT35" s="464"/>
      <c r="AU35" s="464"/>
      <c r="AV35" s="196" t="s">
        <v>334</v>
      </c>
      <c r="AW35" s="196"/>
      <c r="AX35" s="196"/>
      <c r="AY35" s="196"/>
      <c r="AZ35" s="191"/>
      <c r="BA35" s="191"/>
      <c r="BB35" s="9"/>
      <c r="BC35" s="9"/>
      <c r="BD35" s="24"/>
      <c r="BE35" s="9"/>
      <c r="BF35" s="9"/>
      <c r="BG35" s="9"/>
    </row>
    <row r="36" spans="2:59" ht="15" customHeight="1" x14ac:dyDescent="0.15">
      <c r="D36" s="197"/>
      <c r="E36" s="189" t="s">
        <v>346</v>
      </c>
      <c r="F36" s="197" t="s">
        <v>0</v>
      </c>
      <c r="G36" s="189" t="s">
        <v>347</v>
      </c>
      <c r="H36" s="199"/>
      <c r="I36" s="199"/>
      <c r="J36" s="199"/>
      <c r="K36" s="9"/>
      <c r="L36" s="9"/>
      <c r="M36" s="9"/>
      <c r="N36" s="9"/>
      <c r="O36" s="197" t="s">
        <v>0</v>
      </c>
      <c r="P36" s="524">
        <v>0</v>
      </c>
      <c r="Q36" s="524"/>
      <c r="R36" s="524"/>
      <c r="S36" s="55"/>
      <c r="T36" s="55"/>
      <c r="U36" s="198"/>
      <c r="W36" s="24"/>
      <c r="X36" s="24"/>
      <c r="Y36" s="89"/>
      <c r="Z36" s="89"/>
      <c r="AA36" s="24"/>
      <c r="AB36" s="24"/>
      <c r="AG36" s="236"/>
      <c r="AH36" s="196" t="s">
        <v>511</v>
      </c>
      <c r="AI36" s="196"/>
      <c r="AJ36" s="201" t="s">
        <v>67</v>
      </c>
      <c r="AK36" s="196" t="s">
        <v>362</v>
      </c>
      <c r="AL36" s="196"/>
      <c r="AM36" s="196"/>
      <c r="AN36" s="199"/>
      <c r="AO36" s="196"/>
      <c r="AP36" s="196"/>
      <c r="AQ36" s="195"/>
      <c r="AR36" s="238" t="s">
        <v>0</v>
      </c>
      <c r="AS36" s="494">
        <v>0</v>
      </c>
      <c r="AT36" s="494"/>
      <c r="AU36" s="494"/>
      <c r="AV36" s="196" t="s">
        <v>363</v>
      </c>
      <c r="AW36" s="196"/>
      <c r="AX36" s="236"/>
      <c r="AY36" s="199"/>
      <c r="AZ36" s="191"/>
      <c r="BA36" s="191"/>
      <c r="BB36" s="9"/>
      <c r="BC36" s="9"/>
      <c r="BD36" s="24"/>
      <c r="BE36" s="9"/>
      <c r="BF36" s="9"/>
      <c r="BG36" s="9"/>
    </row>
    <row r="37" spans="2:59" ht="15" customHeight="1" x14ac:dyDescent="0.15">
      <c r="D37" s="197"/>
      <c r="E37" s="103" t="s">
        <v>502</v>
      </c>
      <c r="F37" s="213" t="s">
        <v>0</v>
      </c>
      <c r="G37" s="467">
        <v>700</v>
      </c>
      <c r="H37" s="467"/>
      <c r="I37" s="467"/>
      <c r="J37" s="97" t="s">
        <v>503</v>
      </c>
      <c r="K37" s="224" t="s">
        <v>520</v>
      </c>
      <c r="L37" s="98"/>
      <c r="M37" s="196"/>
      <c r="N37" s="226"/>
      <c r="O37" s="197"/>
      <c r="P37" s="135"/>
      <c r="Q37" s="197"/>
      <c r="R37" s="55"/>
      <c r="S37" s="55"/>
      <c r="T37" s="55"/>
      <c r="U37" s="198"/>
      <c r="W37" s="24"/>
      <c r="X37" s="24"/>
      <c r="Y37" s="89"/>
      <c r="Z37" s="89"/>
      <c r="AA37" s="24"/>
      <c r="AB37" s="24"/>
      <c r="AG37" s="236"/>
      <c r="AH37" s="196" t="s">
        <v>468</v>
      </c>
      <c r="AI37" s="197"/>
      <c r="AJ37" s="189" t="s">
        <v>469</v>
      </c>
      <c r="AK37" s="9"/>
      <c r="AL37" s="196"/>
      <c r="AM37" s="199"/>
      <c r="AN37" s="196"/>
      <c r="AO37" s="196"/>
      <c r="AP37" s="196"/>
      <c r="AQ37" s="197"/>
      <c r="AR37" s="197" t="s">
        <v>0</v>
      </c>
      <c r="AS37" s="464">
        <v>0</v>
      </c>
      <c r="AT37" s="464"/>
      <c r="AU37" s="464"/>
      <c r="AV37" s="196" t="s">
        <v>299</v>
      </c>
      <c r="AW37" s="196"/>
      <c r="AX37" s="236"/>
      <c r="AY37" s="199"/>
      <c r="AZ37" s="191"/>
      <c r="BA37" s="191"/>
      <c r="BB37" s="9"/>
      <c r="BC37" s="9"/>
      <c r="BD37" s="24"/>
      <c r="BE37" s="9"/>
      <c r="BF37" s="9"/>
      <c r="BG37" s="9"/>
    </row>
    <row r="38" spans="2:59" ht="15" customHeight="1" x14ac:dyDescent="0.15">
      <c r="D38" s="197"/>
      <c r="E38" s="199" t="s">
        <v>7</v>
      </c>
      <c r="F38" s="197" t="s">
        <v>0</v>
      </c>
      <c r="G38" s="196" t="s">
        <v>319</v>
      </c>
      <c r="H38" s="226"/>
      <c r="I38" s="226"/>
      <c r="J38" s="226"/>
      <c r="K38" s="226"/>
      <c r="L38" s="226"/>
      <c r="M38" s="226"/>
      <c r="N38" s="226"/>
      <c r="O38" s="225" t="s">
        <v>0</v>
      </c>
      <c r="P38" s="527">
        <v>0</v>
      </c>
      <c r="Q38" s="527"/>
      <c r="R38" s="527"/>
      <c r="S38" s="55"/>
      <c r="T38" s="55"/>
      <c r="U38" s="198"/>
      <c r="W38" s="24"/>
      <c r="X38" s="24"/>
      <c r="Y38" s="89"/>
      <c r="Z38" s="89"/>
      <c r="AA38" s="24"/>
      <c r="AB38" s="24"/>
      <c r="AG38" s="236"/>
      <c r="AH38" s="196" t="s">
        <v>365</v>
      </c>
      <c r="AI38" s="197"/>
      <c r="AJ38" s="197" t="s">
        <v>0</v>
      </c>
      <c r="AK38" s="196" t="s">
        <v>366</v>
      </c>
      <c r="AL38" s="196"/>
      <c r="AM38" s="199"/>
      <c r="AN38" s="196"/>
      <c r="AO38" s="196"/>
      <c r="AP38" s="196"/>
      <c r="AQ38" s="193"/>
      <c r="AR38" s="197" t="s">
        <v>0</v>
      </c>
      <c r="AS38" s="464">
        <v>0</v>
      </c>
      <c r="AT38" s="464"/>
      <c r="AU38" s="464"/>
      <c r="AV38" s="244" t="s">
        <v>299</v>
      </c>
      <c r="AW38" s="193"/>
      <c r="AX38" s="193"/>
      <c r="AY38" s="193"/>
      <c r="AZ38" s="193"/>
      <c r="BA38" s="193"/>
      <c r="BB38" s="24"/>
      <c r="BC38" s="24"/>
      <c r="BD38" s="24"/>
      <c r="BE38" s="9"/>
      <c r="BF38" s="24"/>
      <c r="BG38" s="24"/>
    </row>
    <row r="39" spans="2:59" ht="15" customHeight="1" x14ac:dyDescent="0.15">
      <c r="D39" s="197"/>
      <c r="E39" s="199" t="s">
        <v>69</v>
      </c>
      <c r="F39" s="197" t="s">
        <v>0</v>
      </c>
      <c r="G39" s="196" t="s">
        <v>320</v>
      </c>
      <c r="H39" s="226"/>
      <c r="I39" s="226"/>
      <c r="J39" s="226"/>
      <c r="K39" s="226"/>
      <c r="L39" s="226"/>
      <c r="M39" s="226"/>
      <c r="N39" s="225"/>
      <c r="O39" s="225" t="s">
        <v>0</v>
      </c>
      <c r="P39" s="503">
        <v>0</v>
      </c>
      <c r="Q39" s="503"/>
      <c r="R39" s="503"/>
      <c r="S39" s="55"/>
      <c r="T39" s="55"/>
      <c r="U39" s="198"/>
      <c r="W39" s="24"/>
      <c r="X39" s="24"/>
      <c r="Y39" s="89"/>
      <c r="Z39" s="89"/>
      <c r="AA39" s="24"/>
      <c r="AB39" s="24"/>
      <c r="AG39" s="236"/>
      <c r="AH39" s="196" t="s">
        <v>338</v>
      </c>
      <c r="AI39" s="196"/>
      <c r="AJ39" s="201" t="s">
        <v>67</v>
      </c>
      <c r="AK39" s="196" t="s">
        <v>369</v>
      </c>
      <c r="AL39" s="196"/>
      <c r="AM39" s="196"/>
      <c r="AN39" s="196"/>
      <c r="AO39" s="196"/>
      <c r="AP39" s="236"/>
      <c r="AQ39" s="193"/>
      <c r="AR39" s="197" t="s">
        <v>0</v>
      </c>
      <c r="AS39" s="528">
        <v>0</v>
      </c>
      <c r="AT39" s="528"/>
      <c r="AU39" s="528"/>
      <c r="AV39" s="189" t="s">
        <v>2</v>
      </c>
      <c r="AW39" s="193"/>
      <c r="AX39" s="193"/>
      <c r="AY39" s="193"/>
      <c r="AZ39" s="193"/>
      <c r="BA39" s="193"/>
      <c r="BB39" s="24"/>
      <c r="BC39" s="24"/>
      <c r="BD39" s="24"/>
      <c r="BE39" s="9"/>
      <c r="BF39" s="24"/>
      <c r="BG39" s="24"/>
    </row>
    <row r="40" spans="2:59" ht="15" customHeight="1" x14ac:dyDescent="0.15">
      <c r="B40" s="224"/>
      <c r="C40" s="103" t="s">
        <v>519</v>
      </c>
      <c r="D40" s="104"/>
      <c r="E40" s="94"/>
      <c r="F40" s="94" t="s">
        <v>506</v>
      </c>
      <c r="G40" s="104"/>
      <c r="H40" s="94"/>
      <c r="I40" s="97"/>
      <c r="J40" s="98"/>
      <c r="K40" s="98"/>
      <c r="L40" s="98"/>
      <c r="M40" s="98"/>
      <c r="N40" s="98"/>
      <c r="O40" s="98"/>
      <c r="P40" s="98"/>
      <c r="Q40" s="99"/>
      <c r="R40" s="99"/>
      <c r="S40" s="99"/>
      <c r="T40" s="99"/>
      <c r="U40" s="99"/>
      <c r="V40" s="98"/>
      <c r="W40" s="277"/>
      <c r="X40" s="109"/>
      <c r="Y40" s="99"/>
      <c r="Z40" s="9"/>
      <c r="AA40" s="9"/>
      <c r="AB40" s="9"/>
      <c r="AG40" s="196"/>
      <c r="AH40" s="196" t="s">
        <v>466</v>
      </c>
      <c r="AI40" s="196"/>
      <c r="AJ40" s="201" t="s">
        <v>67</v>
      </c>
      <c r="AK40" s="196" t="s">
        <v>75</v>
      </c>
      <c r="AL40" s="196"/>
      <c r="AM40" s="196"/>
      <c r="AN40" s="196"/>
      <c r="AO40" s="196"/>
      <c r="AP40" s="236"/>
      <c r="AQ40" s="193"/>
      <c r="AR40" s="197" t="s">
        <v>0</v>
      </c>
      <c r="AS40" s="464">
        <v>0</v>
      </c>
      <c r="AT40" s="464"/>
      <c r="AU40" s="464"/>
      <c r="AV40" s="198" t="s">
        <v>1</v>
      </c>
      <c r="AW40" s="193"/>
      <c r="AX40" s="193"/>
      <c r="AY40" s="193"/>
      <c r="AZ40" s="193"/>
      <c r="BA40" s="193"/>
      <c r="BB40" s="24"/>
      <c r="BC40" s="24"/>
      <c r="BD40" s="24"/>
      <c r="BE40" s="9"/>
      <c r="BF40" s="24"/>
      <c r="BG40" s="24"/>
    </row>
    <row r="41" spans="2:59" ht="15" customHeight="1" x14ac:dyDescent="0.15">
      <c r="B41" s="224"/>
      <c r="C41" s="189" t="s">
        <v>354</v>
      </c>
      <c r="D41" s="196"/>
      <c r="E41" s="201" t="s">
        <v>67</v>
      </c>
      <c r="F41" s="189" t="s">
        <v>356</v>
      </c>
      <c r="G41" s="192"/>
      <c r="H41" s="192"/>
      <c r="I41" s="196"/>
      <c r="J41" s="196"/>
      <c r="K41" s="197"/>
      <c r="L41" s="198"/>
      <c r="M41" s="197" t="s">
        <v>0</v>
      </c>
      <c r="N41" s="524">
        <v>0</v>
      </c>
      <c r="O41" s="525"/>
      <c r="P41" s="525"/>
      <c r="Q41" s="196" t="s">
        <v>343</v>
      </c>
      <c r="R41" s="196"/>
      <c r="S41" s="243" t="s">
        <v>358</v>
      </c>
      <c r="T41" s="196"/>
      <c r="U41" s="191"/>
      <c r="V41" s="191"/>
      <c r="W41" s="224"/>
      <c r="X41" s="9"/>
      <c r="Y41" s="9"/>
      <c r="Z41" s="9"/>
      <c r="AA41" s="9"/>
      <c r="AB41" s="9"/>
      <c r="AG41" s="9"/>
    </row>
    <row r="42" spans="2:59" ht="15" customHeight="1" x14ac:dyDescent="0.15">
      <c r="B42" s="224"/>
      <c r="C42" s="189" t="s">
        <v>359</v>
      </c>
      <c r="D42" s="196"/>
      <c r="E42" s="201" t="s">
        <v>67</v>
      </c>
      <c r="F42" s="189" t="s">
        <v>360</v>
      </c>
      <c r="G42" s="199"/>
      <c r="H42" s="199"/>
      <c r="I42" s="196"/>
      <c r="J42" s="196"/>
      <c r="K42" s="196"/>
      <c r="L42" s="196"/>
      <c r="M42" s="197" t="s">
        <v>0</v>
      </c>
      <c r="N42" s="464">
        <v>0</v>
      </c>
      <c r="O42" s="464"/>
      <c r="P42" s="464"/>
      <c r="Q42" s="196" t="s">
        <v>334</v>
      </c>
      <c r="R42" s="196"/>
      <c r="S42" s="196"/>
      <c r="T42" s="196"/>
      <c r="U42" s="191"/>
      <c r="V42" s="191"/>
      <c r="W42" s="224"/>
      <c r="X42" s="9"/>
      <c r="Y42" s="9"/>
      <c r="Z42" s="9"/>
      <c r="AA42" s="9"/>
      <c r="AB42" s="9"/>
      <c r="AG42" s="196"/>
    </row>
    <row r="43" spans="2:59" ht="15" customHeight="1" x14ac:dyDescent="0.15">
      <c r="B43" s="224"/>
      <c r="C43" s="196" t="s">
        <v>511</v>
      </c>
      <c r="D43" s="196"/>
      <c r="E43" s="201" t="s">
        <v>67</v>
      </c>
      <c r="F43" s="196" t="s">
        <v>362</v>
      </c>
      <c r="G43" s="196"/>
      <c r="H43" s="196"/>
      <c r="I43" s="199"/>
      <c r="J43" s="196"/>
      <c r="K43" s="196"/>
      <c r="L43" s="195"/>
      <c r="M43" s="238" t="s">
        <v>0</v>
      </c>
      <c r="N43" s="494">
        <v>0</v>
      </c>
      <c r="O43" s="494"/>
      <c r="P43" s="494"/>
      <c r="Q43" s="196" t="s">
        <v>363</v>
      </c>
      <c r="R43" s="196"/>
      <c r="S43" s="236"/>
      <c r="T43" s="199"/>
      <c r="U43" s="191"/>
      <c r="V43" s="191"/>
      <c r="W43" s="224"/>
      <c r="X43" s="9"/>
      <c r="Y43" s="9"/>
      <c r="Z43" s="9"/>
      <c r="AA43" s="9"/>
      <c r="AB43" s="9"/>
      <c r="AG43" s="196"/>
    </row>
    <row r="44" spans="2:59" ht="15" customHeight="1" x14ac:dyDescent="0.15">
      <c r="B44" s="224"/>
      <c r="C44" s="196" t="s">
        <v>468</v>
      </c>
      <c r="D44" s="197"/>
      <c r="E44" s="189" t="s">
        <v>469</v>
      </c>
      <c r="F44" s="224"/>
      <c r="G44" s="196"/>
      <c r="H44" s="199"/>
      <c r="I44" s="196"/>
      <c r="J44" s="196"/>
      <c r="K44" s="196"/>
      <c r="L44" s="197"/>
      <c r="M44" s="197" t="s">
        <v>0</v>
      </c>
      <c r="N44" s="464">
        <v>0</v>
      </c>
      <c r="O44" s="464"/>
      <c r="P44" s="464"/>
      <c r="Q44" s="196" t="s">
        <v>299</v>
      </c>
      <c r="R44" s="196"/>
      <c r="S44" s="236"/>
      <c r="T44" s="199"/>
      <c r="U44" s="191"/>
      <c r="V44" s="191"/>
      <c r="W44" s="224"/>
      <c r="X44" s="9"/>
      <c r="Y44" s="9"/>
      <c r="Z44" s="9"/>
      <c r="AA44" s="9"/>
      <c r="AB44" s="9"/>
      <c r="AG44" s="196"/>
    </row>
    <row r="45" spans="2:59" ht="15" customHeight="1" x14ac:dyDescent="0.15">
      <c r="B45" s="224"/>
      <c r="C45" s="196" t="s">
        <v>365</v>
      </c>
      <c r="D45" s="197"/>
      <c r="E45" s="197" t="s">
        <v>0</v>
      </c>
      <c r="F45" s="196" t="s">
        <v>366</v>
      </c>
      <c r="G45" s="196"/>
      <c r="H45" s="199"/>
      <c r="I45" s="196"/>
      <c r="J45" s="196"/>
      <c r="K45" s="196"/>
      <c r="L45" s="193"/>
      <c r="M45" s="197" t="s">
        <v>0</v>
      </c>
      <c r="N45" s="464">
        <v>0</v>
      </c>
      <c r="O45" s="464"/>
      <c r="P45" s="464"/>
      <c r="Q45" s="244" t="s">
        <v>299</v>
      </c>
      <c r="R45" s="193"/>
      <c r="S45" s="193"/>
      <c r="T45" s="193"/>
      <c r="U45" s="193"/>
      <c r="V45" s="193"/>
      <c r="W45" s="181"/>
      <c r="X45" s="9"/>
      <c r="Y45" s="9"/>
      <c r="Z45" s="9"/>
      <c r="AA45" s="9"/>
      <c r="AB45" s="9"/>
    </row>
    <row r="46" spans="2:59" ht="15" customHeight="1" x14ac:dyDescent="0.15">
      <c r="B46" s="224"/>
      <c r="C46" s="196" t="s">
        <v>338</v>
      </c>
      <c r="D46" s="196"/>
      <c r="E46" s="201" t="s">
        <v>67</v>
      </c>
      <c r="F46" s="196" t="s">
        <v>369</v>
      </c>
      <c r="G46" s="196"/>
      <c r="H46" s="196"/>
      <c r="I46" s="196"/>
      <c r="J46" s="196"/>
      <c r="K46" s="236"/>
      <c r="L46" s="193"/>
      <c r="M46" s="197" t="s">
        <v>0</v>
      </c>
      <c r="N46" s="528">
        <v>0</v>
      </c>
      <c r="O46" s="528"/>
      <c r="P46" s="528"/>
      <c r="Q46" s="189" t="s">
        <v>2</v>
      </c>
      <c r="R46" s="193"/>
      <c r="S46" s="193"/>
      <c r="T46" s="193"/>
      <c r="U46" s="193"/>
      <c r="V46" s="193"/>
      <c r="W46" s="181"/>
      <c r="X46" s="9"/>
      <c r="Y46" s="9"/>
      <c r="Z46" s="9"/>
      <c r="AA46" s="9"/>
      <c r="AB46" s="9"/>
    </row>
    <row r="47" spans="2:59" ht="15" customHeight="1" x14ac:dyDescent="0.15">
      <c r="B47" s="224"/>
      <c r="C47" s="196" t="s">
        <v>466</v>
      </c>
      <c r="D47" s="196"/>
      <c r="E47" s="201" t="s">
        <v>67</v>
      </c>
      <c r="F47" s="196" t="s">
        <v>75</v>
      </c>
      <c r="G47" s="196"/>
      <c r="H47" s="196"/>
      <c r="I47" s="196"/>
      <c r="J47" s="196"/>
      <c r="K47" s="236"/>
      <c r="L47" s="193"/>
      <c r="M47" s="197" t="s">
        <v>0</v>
      </c>
      <c r="N47" s="464">
        <v>0</v>
      </c>
      <c r="O47" s="464"/>
      <c r="P47" s="464"/>
      <c r="Q47" s="198" t="s">
        <v>1</v>
      </c>
      <c r="R47" s="193"/>
      <c r="S47" s="193"/>
      <c r="T47" s="193"/>
      <c r="U47" s="193"/>
      <c r="V47" s="193"/>
      <c r="W47" s="181"/>
      <c r="X47" s="9"/>
      <c r="Y47" s="9"/>
      <c r="Z47" s="9"/>
      <c r="AA47" s="9"/>
      <c r="AB47" s="9"/>
    </row>
  </sheetData>
  <mergeCells count="80">
    <mergeCell ref="Z8:AB8"/>
    <mergeCell ref="B4:C4"/>
    <mergeCell ref="Q4:S4"/>
    <mergeCell ref="B5:C5"/>
    <mergeCell ref="Q5:S5"/>
    <mergeCell ref="B6:C6"/>
    <mergeCell ref="Q6:S6"/>
    <mergeCell ref="B7:C7"/>
    <mergeCell ref="Q7:S7"/>
    <mergeCell ref="B8:C8"/>
    <mergeCell ref="J8:L8"/>
    <mergeCell ref="Q8:S8"/>
    <mergeCell ref="J30:L30"/>
    <mergeCell ref="Q30:S30"/>
    <mergeCell ref="L10:N10"/>
    <mergeCell ref="G11:I11"/>
    <mergeCell ref="Z30:AB30"/>
    <mergeCell ref="Z22:AB22"/>
    <mergeCell ref="K20:M20"/>
    <mergeCell ref="K21:M21"/>
    <mergeCell ref="S21:U21"/>
    <mergeCell ref="Z21:AB21"/>
    <mergeCell ref="K22:M22"/>
    <mergeCell ref="R22:T22"/>
    <mergeCell ref="G24:K24"/>
    <mergeCell ref="R24:T24"/>
    <mergeCell ref="R25:T25"/>
    <mergeCell ref="N28:Q28"/>
    <mergeCell ref="N29:Q29"/>
    <mergeCell ref="N44:P44"/>
    <mergeCell ref="N45:P45"/>
    <mergeCell ref="N43:P43"/>
    <mergeCell ref="N47:P47"/>
    <mergeCell ref="J33:L33"/>
    <mergeCell ref="N46:P46"/>
    <mergeCell ref="N41:P41"/>
    <mergeCell ref="N42:P42"/>
    <mergeCell ref="D34:E34"/>
    <mergeCell ref="D35:E35"/>
    <mergeCell ref="P38:R38"/>
    <mergeCell ref="P39:R39"/>
    <mergeCell ref="P36:R36"/>
    <mergeCell ref="G37:I37"/>
    <mergeCell ref="R34:T34"/>
    <mergeCell ref="R35:T35"/>
    <mergeCell ref="BE8:BG8"/>
    <mergeCell ref="AG4:AH4"/>
    <mergeCell ref="AV4:AX4"/>
    <mergeCell ref="AG5:AH5"/>
    <mergeCell ref="AV5:AX5"/>
    <mergeCell ref="AG6:AH6"/>
    <mergeCell ref="AV6:AX6"/>
    <mergeCell ref="AG7:AH7"/>
    <mergeCell ref="AV7:AX7"/>
    <mergeCell ref="AG8:AH8"/>
    <mergeCell ref="AO8:AQ8"/>
    <mergeCell ref="AV8:AX8"/>
    <mergeCell ref="AP20:AR20"/>
    <mergeCell ref="AP21:AR21"/>
    <mergeCell ref="AX21:AZ21"/>
    <mergeCell ref="BE21:BG21"/>
    <mergeCell ref="AP22:AR22"/>
    <mergeCell ref="AW22:AY22"/>
    <mergeCell ref="BE22:BG22"/>
    <mergeCell ref="AL24:AP24"/>
    <mergeCell ref="AW24:AY24"/>
    <mergeCell ref="AW25:AY25"/>
    <mergeCell ref="AS28:AU28"/>
    <mergeCell ref="AS29:AU29"/>
    <mergeCell ref="AS38:AU38"/>
    <mergeCell ref="AS39:AU39"/>
    <mergeCell ref="AS40:AU40"/>
    <mergeCell ref="BE30:BG30"/>
    <mergeCell ref="AO33:AQ33"/>
    <mergeCell ref="AS34:AU34"/>
    <mergeCell ref="AS35:AU35"/>
    <mergeCell ref="AS36:AU36"/>
    <mergeCell ref="AS37:AU37"/>
    <mergeCell ref="AO30:AQ30"/>
    <mergeCell ref="AV30:AX30"/>
  </mergeCells>
  <phoneticPr fontId="4" type="noConversion"/>
  <conditionalFormatting sqref="Z8:AB8 Z21:AB22 Z30:AB30 BE8:BG8 BE21:BG22 BE30:BG30">
    <cfRule type="containsText" dxfId="0" priority="6" stopIfTrue="1" operator="containsText" text="NG">
      <formula>NOT(ISERROR(SEARCH("NG",Z8)))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149</vt:i4>
      </vt:variant>
    </vt:vector>
  </HeadingPairs>
  <TitlesOfParts>
    <vt:vector size="152" baseType="lpstr">
      <vt:lpstr>Summary</vt:lpstr>
      <vt:lpstr>Detail_Beam</vt:lpstr>
      <vt:lpstr>Sheet1</vt:lpstr>
      <vt:lpstr>BendingStregnth</vt:lpstr>
      <vt:lpstr>Check_Rebar_Strain</vt:lpstr>
      <vt:lpstr>Conc_Stress_Strain_Param</vt:lpstr>
      <vt:lpstr>Crack_Epsilon_Calc</vt:lpstr>
      <vt:lpstr>Crack_Rebar_Tensile_Stress</vt:lpstr>
      <vt:lpstr>Crack_RebarCheck</vt:lpstr>
      <vt:lpstr>Crack_Width</vt:lpstr>
      <vt:lpstr>Crack_width_calc</vt:lpstr>
      <vt:lpstr>Crack_Width_in_Serv</vt:lpstr>
      <vt:lpstr>Crack_width_Ir_max_param</vt:lpstr>
      <vt:lpstr>Crack_width_Ir_max1</vt:lpstr>
      <vt:lpstr>Crack_width_Ir_max2</vt:lpstr>
      <vt:lpstr>Crack_Width2</vt:lpstr>
      <vt:lpstr>Deflection_Check</vt:lpstr>
      <vt:lpstr>Deflection_Check01_1</vt:lpstr>
      <vt:lpstr>Deflection_Check01_2</vt:lpstr>
      <vt:lpstr>Deflection_Check02</vt:lpstr>
      <vt:lpstr>Deflection_Check03_1</vt:lpstr>
      <vt:lpstr>Deflection_Check03_2</vt:lpstr>
      <vt:lpstr>Deflection_Check03_3</vt:lpstr>
      <vt:lpstr>Deflection_Check04</vt:lpstr>
      <vt:lpstr>Design_Condition__Ult02</vt:lpstr>
      <vt:lpstr>Design_Condition_Serv</vt:lpstr>
      <vt:lpstr>Design_Condition_Ult01</vt:lpstr>
      <vt:lpstr>DesignCodeTitle</vt:lpstr>
      <vt:lpstr>DgnCode</vt:lpstr>
      <vt:lpstr>DistributionRbarStrength_Check</vt:lpstr>
      <vt:lpstr>Element_Name</vt:lpstr>
      <vt:lpstr>Neutral_C_Value</vt:lpstr>
      <vt:lpstr>notDesigned</vt:lpstr>
      <vt:lpstr>NuAxis</vt:lpstr>
      <vt:lpstr>Picture01</vt:lpstr>
      <vt:lpstr>Detail_Beam!Print_Area</vt:lpstr>
      <vt:lpstr>Summary!Print_Area</vt:lpstr>
      <vt:lpstr>Rebar_Hor</vt:lpstr>
      <vt:lpstr>Rebar_Ver</vt:lpstr>
      <vt:lpstr>RebarCheck</vt:lpstr>
      <vt:lpstr>RebarCheck_Cmax</vt:lpstr>
      <vt:lpstr>RebarCheck_NG1</vt:lpstr>
      <vt:lpstr>RebarCheck_NG2</vt:lpstr>
      <vt:lpstr>RebarCheck_OK</vt:lpstr>
      <vt:lpstr>RebarCheck_Use</vt:lpstr>
      <vt:lpstr>RebarCheck01</vt:lpstr>
      <vt:lpstr>RebarCheck02</vt:lpstr>
      <vt:lpstr>RebarUsed</vt:lpstr>
      <vt:lpstr>RebarUsed_crack</vt:lpstr>
      <vt:lpstr>S_Deep_4_Rebar</vt:lpstr>
      <vt:lpstr>S_Deep_4_Rebar_Header</vt:lpstr>
      <vt:lpstr>S_Deep_4_Rebar_Table01</vt:lpstr>
      <vt:lpstr>S_Deep_4_Rebar_Table02</vt:lpstr>
      <vt:lpstr>S_I_SectForce</vt:lpstr>
      <vt:lpstr>S_I_SectForce_Header</vt:lpstr>
      <vt:lpstr>S_I_SectForce_Table01</vt:lpstr>
      <vt:lpstr>S_I_SectForce_Table02</vt:lpstr>
      <vt:lpstr>S_II_1_TensileRebar</vt:lpstr>
      <vt:lpstr>S_II_1_TensileRebar_Heaeder</vt:lpstr>
      <vt:lpstr>S_II_1_TensileRebar_Table01</vt:lpstr>
      <vt:lpstr>S_II_1_TensileRebar_Table02</vt:lpstr>
      <vt:lpstr>S_II_2_Bending</vt:lpstr>
      <vt:lpstr>S_II_2_Bending_Header</vt:lpstr>
      <vt:lpstr>S_II_2_Bending_Table01</vt:lpstr>
      <vt:lpstr>S_II_2_Bending_Table02</vt:lpstr>
      <vt:lpstr>S_II_3_Shear</vt:lpstr>
      <vt:lpstr>S_II_3_Shear_Header</vt:lpstr>
      <vt:lpstr>S_II_3_Shear_Table01</vt:lpstr>
      <vt:lpstr>S_II_3_Shear_Table02</vt:lpstr>
      <vt:lpstr>S_II_StrengthLimit</vt:lpstr>
      <vt:lpstr>S_III_1_Bending</vt:lpstr>
      <vt:lpstr>S_III_2_Shear</vt:lpstr>
      <vt:lpstr>S_III_Ultimate_Limit</vt:lpstr>
      <vt:lpstr>S_IV_1_Crack</vt:lpstr>
      <vt:lpstr>S_IV_1_Crack_Header</vt:lpstr>
      <vt:lpstr>S_IV_1_Crack_Table1</vt:lpstr>
      <vt:lpstr>S_IV_1_Crack_Table2</vt:lpstr>
      <vt:lpstr>S_IV_2_Deflectiom</vt:lpstr>
      <vt:lpstr>S_IV_2_Deflectiom_Header</vt:lpstr>
      <vt:lpstr>S_IV_2_Deflectiom_Table1</vt:lpstr>
      <vt:lpstr>S_IV_2_Deflectiom_Table2</vt:lpstr>
      <vt:lpstr>S_IV_Service_Limit</vt:lpstr>
      <vt:lpstr>ServiceLimit</vt:lpstr>
      <vt:lpstr>Shear_Rebar_AddTension_Check</vt:lpstr>
      <vt:lpstr>ShearStrength_check</vt:lpstr>
      <vt:lpstr>ShearStrength01</vt:lpstr>
      <vt:lpstr>ShearStrength02</vt:lpstr>
      <vt:lpstr>ShearStrength02_DeepBeam</vt:lpstr>
      <vt:lpstr>ShearStrengthDeepbeam_check</vt:lpstr>
      <vt:lpstr>Summary</vt:lpstr>
      <vt:lpstr>Title_1_DeepBeam_Check</vt:lpstr>
      <vt:lpstr>Title_1_Design_Condition</vt:lpstr>
      <vt:lpstr>Title_2_1_Crack_Neutral_Axis</vt:lpstr>
      <vt:lpstr>Title_2_1_Crack_Rebar_Tensile_Stress</vt:lpstr>
      <vt:lpstr>Title_2_1_Crack_RebarCheck</vt:lpstr>
      <vt:lpstr>Title_2_1_Minimum_Rebar</vt:lpstr>
      <vt:lpstr>Title_2_2_Crack_RebarCheck</vt:lpstr>
      <vt:lpstr>Title_2_2_Crack_Width</vt:lpstr>
      <vt:lpstr>Title_2_2_NuAxis</vt:lpstr>
      <vt:lpstr>Title_2_3_Crack_Width</vt:lpstr>
      <vt:lpstr>Title_2_3_RebarCheck_Cmax</vt:lpstr>
      <vt:lpstr>Title_2_4_BendingStrength</vt:lpstr>
      <vt:lpstr>Title_2_5_DistributionRbar</vt:lpstr>
      <vt:lpstr>Title_2_BendingStrength</vt:lpstr>
      <vt:lpstr>Title_2_Crack</vt:lpstr>
      <vt:lpstr>Title_2_Design_Condition</vt:lpstr>
      <vt:lpstr>Title_2_RebarCheck</vt:lpstr>
      <vt:lpstr>Title_3_1_Crack_Neutral_Axis</vt:lpstr>
      <vt:lpstr>Title_3_1_Crack_Rebar_Tensile_Stress</vt:lpstr>
      <vt:lpstr>Title_3_1_Deflection_Check</vt:lpstr>
      <vt:lpstr>Title_3_1_Minimum_Rebar</vt:lpstr>
      <vt:lpstr>Title_3_1_NuAxis</vt:lpstr>
      <vt:lpstr>Title_3_1_ShearStrength_check</vt:lpstr>
      <vt:lpstr>Title_3_2_Crack_RebarCheck</vt:lpstr>
      <vt:lpstr>Title_3_2_NuAxis</vt:lpstr>
      <vt:lpstr>Title_3_2_ShearStrength01</vt:lpstr>
      <vt:lpstr>Title_3_2_ShearStrength02</vt:lpstr>
      <vt:lpstr>Title_3_2_ShearStrength02_DeepBeam</vt:lpstr>
      <vt:lpstr>Title_3_3_Crack_Width</vt:lpstr>
      <vt:lpstr>Title_3_3_RebarCheck_Cmax</vt:lpstr>
      <vt:lpstr>Title_3_3_Shear_Rebar_AddTension_Check</vt:lpstr>
      <vt:lpstr>Title_3_4_BendingStrength</vt:lpstr>
      <vt:lpstr>Title_3_4_Shear_Rebar_AddTension_Check</vt:lpstr>
      <vt:lpstr>Title_3_5_DistributionRbar</vt:lpstr>
      <vt:lpstr>Title_3_BendingStrength</vt:lpstr>
      <vt:lpstr>Title_3_Deflection</vt:lpstr>
      <vt:lpstr>Title_3_RebarCheck</vt:lpstr>
      <vt:lpstr>Title_3_ShearStrength</vt:lpstr>
      <vt:lpstr>Title_4_1_NuAxis</vt:lpstr>
      <vt:lpstr>Title_4_1_ShearStrength_check</vt:lpstr>
      <vt:lpstr>Title_4_2_ShearStrength01</vt:lpstr>
      <vt:lpstr>Title_4_2_ShearStrength02</vt:lpstr>
      <vt:lpstr>Title_4_2_ShearStrength02_DeepBeam</vt:lpstr>
      <vt:lpstr>Title_4_4_Shear_Rebar_AddTension_Check</vt:lpstr>
      <vt:lpstr>Title_4_BendingStrength</vt:lpstr>
      <vt:lpstr>Title_4_ShearStrength</vt:lpstr>
      <vt:lpstr>Title_5_1_ShearStrength_check</vt:lpstr>
      <vt:lpstr>Title_5_2_ShearStrength01</vt:lpstr>
      <vt:lpstr>Title_5_2_ShearStrength02</vt:lpstr>
      <vt:lpstr>Title_5_2_ShearStrength02_DeepBeam</vt:lpstr>
      <vt:lpstr>Title_5_3_Shear_Rebar_AddTension_Check</vt:lpstr>
      <vt:lpstr>Title_5_4_Shear_Rebar_AddTension_Check</vt:lpstr>
      <vt:lpstr>Title_5_ShearStrength</vt:lpstr>
      <vt:lpstr>Title_6_1_Rebar_Ver</vt:lpstr>
      <vt:lpstr>Title_6_2_Rebar_Hor</vt:lpstr>
      <vt:lpstr>Title_6_DeepBeem_Rebar</vt:lpstr>
      <vt:lpstr>Title_BendingStrength</vt:lpstr>
      <vt:lpstr>Title_BendingStrength2</vt:lpstr>
      <vt:lpstr>Title_for_Rating</vt:lpstr>
      <vt:lpstr>Title_Strain_Compatibility</vt:lpstr>
      <vt:lpstr>Ultimate_State1</vt:lpstr>
      <vt:lpstr>Ultimate_State2</vt:lpstr>
    </vt:vector>
  </TitlesOfParts>
  <Company>Extra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김남주</dc:creator>
  <cp:lastModifiedBy>최 배성</cp:lastModifiedBy>
  <cp:lastPrinted>2011-08-13T14:29:48Z</cp:lastPrinted>
  <dcterms:created xsi:type="dcterms:W3CDTF">2007-05-23T02:33:55Z</dcterms:created>
  <dcterms:modified xsi:type="dcterms:W3CDTF">2022-11-09T01:29:12Z</dcterms:modified>
</cp:coreProperties>
</file>